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tabRatio="909" firstSheet="3" activeTab="7"/>
  </bookViews>
  <sheets>
    <sheet name="Building Assessment Tool" sheetId="1" r:id="rId1"/>
    <sheet name="Ecodesign criteria Groups" sheetId="2" r:id="rId2"/>
    <sheet name="Land Use &amp; Siting" sheetId="3" r:id="rId3"/>
    <sheet name="Energy &amp; Atmospheric Pollution" sheetId="4" r:id="rId4"/>
    <sheet name="Health &amp; Safety" sheetId="5" r:id="rId5"/>
    <sheet name="Material Resource Efficiency" sheetId="6" r:id="rId6"/>
    <sheet name="Water Conservation" sheetId="7" r:id="rId7"/>
    <sheet name="Economic Performance" sheetId="8" r:id="rId8"/>
    <sheet name="Environmental Performance Chart" sheetId="9" r:id="rId9"/>
  </sheets>
  <definedNames/>
  <calcPr fullCalcOnLoad="1"/>
</workbook>
</file>

<file path=xl/comments3.xml><?xml version="1.0" encoding="utf-8"?>
<comments xmlns="http://schemas.openxmlformats.org/spreadsheetml/2006/main">
  <authors>
    <author>Marios</author>
  </authors>
  <commentList>
    <comment ref="E9" authorId="0">
      <text>
        <r>
          <rPr>
            <sz val="8"/>
            <rFont val="Tahoma"/>
            <family val="2"/>
          </rPr>
          <t xml:space="preserve">
</t>
        </r>
        <r>
          <rPr>
            <sz val="10"/>
            <rFont val="Tahoma"/>
            <family val="2"/>
          </rPr>
          <t xml:space="preserve">Not rarely, construction activities take place in seasonal river's beds causing the divertion of water runoff from it's natural path. which causes  numerous problems, such as serious floods. For the criteria compliance, a study of the hydrological contitions in the building area must  be contucted prior to the begining of the construction activities, ensuring that the construction will not interfere to the natural runoff paths. </t>
        </r>
      </text>
    </comment>
    <comment ref="E4" authorId="0">
      <text>
        <r>
          <rPr>
            <sz val="10"/>
            <rFont val="Tahoma"/>
            <family val="2"/>
          </rPr>
          <t xml:space="preserve">A construction can take place to a various types of land as mentioned. The fullfillment level of the criteria depends on the land type used - Brownfield achives the maximum score available. </t>
        </r>
      </text>
    </comment>
    <comment ref="E5" authorId="0">
      <text>
        <r>
          <rPr>
            <sz val="10"/>
            <rFont val="Tahoma"/>
            <family val="2"/>
          </rPr>
          <t xml:space="preserve">Access to public transportation is of great significance especially for commercial buildings. Adequate distance to the nearest access point is consitered a 0.5km distance. At a distance of 2km and above, the  criteria fails to comply. </t>
        </r>
      </text>
    </comment>
    <comment ref="E6" authorId="0">
      <text>
        <r>
          <rPr>
            <sz val="10"/>
            <rFont val="Tahoma"/>
            <family val="2"/>
          </rPr>
          <t xml:space="preserve">The conservation of native vegetation is critical for the control of the soil erosion rate. The criteria complies only if the disturbance is minimum and  the vegetation is restored onsite. 
</t>
        </r>
      </text>
    </comment>
    <comment ref="E7" authorId="0">
      <text>
        <r>
          <rPr>
            <sz val="10"/>
            <rFont val="Tahoma"/>
            <family val="2"/>
          </rPr>
          <t xml:space="preserve">In addition to the previous criteria, restoration must also apply to the soil movement. Compliance to criteria occures when the soil movements are kept to a minimum and the soil is restored
</t>
        </r>
      </text>
    </comment>
    <comment ref="E8" authorId="0">
      <text>
        <r>
          <rPr>
            <sz val="10"/>
            <rFont val="Tahoma"/>
            <family val="2"/>
          </rPr>
          <t xml:space="preserve">Impervious exterior surfaces increase runoff causing numerous problems to the community and the construction itself. The istallation of pervious surfaces in  parking places and outside corridors is recommented for compliance to the criteria. 
</t>
        </r>
      </text>
    </comment>
    <comment ref="E10" authorId="0">
      <text>
        <r>
          <rPr>
            <sz val="10"/>
            <rFont val="Tahoma"/>
            <family val="2"/>
          </rPr>
          <t xml:space="preserve">Construction activities are common sources of air pollution (mostly particulate matter) and soil pollution (oils, solvents, paints, etc). The criteria credits can be achieved if proper measurments are taken to prevent or minimize pollution. 
</t>
        </r>
      </text>
    </comment>
    <comment ref="E11" authorId="0">
      <text>
        <r>
          <rPr>
            <sz val="10"/>
            <rFont val="Tahoma"/>
            <family val="2"/>
          </rPr>
          <t xml:space="preserve">Heat island effect increases the cooling loads during summer months due to heat absorbtion from the buildings (thermal mass). The phenomenon can be abatemented with the help of natural vegetation (trees) providing shade and so reducing the amount of heat absorbed by concrete mass.  Their is no quantative way to estimate the contribution of the  tree's  shadow to the reduction of the cooling loads but the criteria can be achived if the utilization of  trees is considered to be at a maximum. 
</t>
        </r>
      </text>
    </comment>
  </commentList>
</comments>
</file>

<file path=xl/comments4.xml><?xml version="1.0" encoding="utf-8"?>
<comments xmlns="http://schemas.openxmlformats.org/spreadsheetml/2006/main">
  <authors>
    <author>Marios</author>
  </authors>
  <commentList>
    <comment ref="E5" authorId="0">
      <text>
        <r>
          <rPr>
            <sz val="10"/>
            <rFont val="Tahoma"/>
            <family val="2"/>
          </rPr>
          <t xml:space="preserve">Building must be oriented south for northen hemisphere countries in order to take advantage of the solar energy for passive heating mostly during winter months when heating loads are high. Accomplished by orienting large window glasses towards south. </t>
        </r>
      </text>
    </comment>
    <comment ref="E6" authorId="0">
      <text>
        <r>
          <rPr>
            <sz val="10"/>
            <rFont val="Tahoma"/>
            <family val="2"/>
          </rPr>
          <t xml:space="preserve">The building site can be designed in order to take advantage of the local wind currents for natural ventilation. For this purpose trees can be utilized  to direct wind in benefit of the building's ventilation. Also, deciduous trees can be used,  providing shade during summer and allowing solar energy to enter the interior of the building during winter. </t>
        </r>
        <r>
          <rPr>
            <sz val="8"/>
            <rFont val="Tahoma"/>
            <family val="2"/>
          </rPr>
          <t xml:space="preserve">
</t>
        </r>
      </text>
    </comment>
    <comment ref="E7" authorId="0">
      <text>
        <r>
          <rPr>
            <sz val="10"/>
            <rFont val="Tahoma"/>
            <family val="2"/>
          </rPr>
          <t xml:space="preserve">For the use of passive solar techniques, except orienting window glasses towards south, providence must be taken for the storage, distribution and control of the solar energy that enters the building envelope in order to achieve efficient solar heating without  having undesirable solar energy entering the building envelope. </t>
        </r>
        <r>
          <rPr>
            <b/>
            <sz val="8"/>
            <rFont val="Tahoma"/>
            <family val="2"/>
          </rPr>
          <t xml:space="preserve">
</t>
        </r>
        <r>
          <rPr>
            <sz val="8"/>
            <rFont val="Tahoma"/>
            <family val="2"/>
          </rPr>
          <t xml:space="preserve">
</t>
        </r>
      </text>
    </comment>
    <comment ref="E9" authorId="0">
      <text>
        <r>
          <rPr>
            <sz val="10"/>
            <rFont val="Tahoma"/>
            <family val="2"/>
          </rPr>
          <t xml:space="preserve">Building envelope must be designed in order to provide themal comfort and protection to the inhabitants accordingly to the local climate conditions and activities that take place in the building. The efficiency of the envelope determines the energy consumption levels for heating and cooling. A well designed and efficient envelope must not allow uncontrolled air leakages or penetrations. Proper sealing and insulation must be installed in all the components mentioned above in order to ensure the efficiency of the envelope. In addition, depending on the climate contitions, proper constructing materials should be chosen in order to control heat tranfer in and out of the building. </t>
        </r>
        <r>
          <rPr>
            <b/>
            <sz val="8"/>
            <rFont val="Tahoma"/>
            <family val="2"/>
          </rPr>
          <t xml:space="preserve">
</t>
        </r>
        <r>
          <rPr>
            <sz val="8"/>
            <rFont val="Tahoma"/>
            <family val="2"/>
          </rPr>
          <t xml:space="preserve">
</t>
        </r>
      </text>
    </comment>
    <comment ref="E11" authorId="0">
      <text>
        <r>
          <rPr>
            <sz val="10"/>
            <rFont val="Tahoma"/>
            <family val="2"/>
          </rPr>
          <t xml:space="preserve">The intallation of double glazed windows contributes in keeping more solar (thermal) energy in the building. </t>
        </r>
      </text>
    </comment>
    <comment ref="E12" authorId="0">
      <text>
        <r>
          <rPr>
            <sz val="10"/>
            <rFont val="Tahoma"/>
            <family val="2"/>
          </rPr>
          <t xml:space="preserve">Low emissivity windows were designed to control thermal energy transmited by radiation. The use and effectiveness of the low-e coating depends on it's orientation on the glass surface. If the goal is to reduce heat loss, the low-e coating is on the outside surface of the inside pane (double-pane window); if the goal is to reduce solar gain (west windows are good candidates for this), the low-e coating is on the inside surface of the outside pane. 
</t>
        </r>
      </text>
    </comment>
    <comment ref="E18" authorId="0">
      <text>
        <r>
          <rPr>
            <sz val="10"/>
            <rFont val="Tahoma"/>
            <family val="2"/>
          </rPr>
          <t xml:space="preserve">Much heat is lost throuth the foundations towards the earth, so is necessary to insulate the concrete slap, foundations and basement walls  to avoid heat losses and control thermal comford conditions.  </t>
        </r>
      </text>
    </comment>
    <comment ref="E24" authorId="0">
      <text>
        <r>
          <rPr>
            <sz val="10"/>
            <rFont val="Tahoma"/>
            <family val="2"/>
          </rPr>
          <t xml:space="preserve">Fluorescent bulbs consume less energy than conventional bulbs, have longer lifetime and produce less heat. In spaces of frequent use, such equipment must be installed for energy saving purposes. </t>
        </r>
        <r>
          <rPr>
            <sz val="8"/>
            <rFont val="Tahoma"/>
            <family val="2"/>
          </rPr>
          <t xml:space="preserve">
</t>
        </r>
      </text>
    </comment>
    <comment ref="E25" authorId="0">
      <text>
        <r>
          <rPr>
            <sz val="10"/>
            <rFont val="Tahoma"/>
            <family val="2"/>
          </rPr>
          <t xml:space="preserve">Automation Control Systems, utilizing dimmers, solar energy collectors etc can be used for spaces like warehouses, basements, large garages where lights are left open for large periods, extending bulbs lifetime and saving energy. </t>
        </r>
        <r>
          <rPr>
            <sz val="8"/>
            <rFont val="Tahoma"/>
            <family val="2"/>
          </rPr>
          <t xml:space="preserve">
</t>
        </r>
      </text>
    </comment>
    <comment ref="E26" authorId="0">
      <text>
        <r>
          <rPr>
            <sz val="10"/>
            <rFont val="Tahoma"/>
            <family val="2"/>
          </rPr>
          <t xml:space="preserve">Interior spaces which have limited access to daylight can receive daylight using skylights for energy consumption purposes and human health  aswell. </t>
        </r>
        <r>
          <rPr>
            <sz val="8"/>
            <rFont val="Tahoma"/>
            <family val="2"/>
          </rPr>
          <t xml:space="preserve">
</t>
        </r>
      </text>
    </comment>
    <comment ref="E27" authorId="0">
      <text>
        <r>
          <rPr>
            <sz val="10"/>
            <rFont val="Tahoma"/>
            <family val="2"/>
          </rPr>
          <t xml:space="preserve">Installing motion detectors in all outsite lighting is essential for energy saving and extenting the bulb's lifetime. </t>
        </r>
      </text>
    </comment>
    <comment ref="E28" authorId="0">
      <text>
        <r>
          <rPr>
            <sz val="10"/>
            <rFont val="Tahoma"/>
            <family val="2"/>
          </rPr>
          <t xml:space="preserve">Daylight can decrease the use of artificial lighting and can be beneficial for human health increasing productivity. Except orienting windows towards light as mentioned before as part of the envelope and passive solar design, important part of the design for daylight are the surfaces of the walls and furnishing. 30% of internal lighting is the result of reflections, so bright colors are suggested for the interior design. </t>
        </r>
        <r>
          <rPr>
            <sz val="8"/>
            <rFont val="Tahoma"/>
            <family val="2"/>
          </rPr>
          <t xml:space="preserve">
</t>
        </r>
      </text>
    </comment>
    <comment ref="E31" authorId="0">
      <text>
        <r>
          <rPr>
            <sz val="10"/>
            <rFont val="Tahoma"/>
            <family val="2"/>
          </rPr>
          <t xml:space="preserve">Very often the HVAC equipment is oversized causing large energy consumption and higher operating costs as wells as unnecessary capital costs for the purchase of the equipment. </t>
        </r>
        <r>
          <rPr>
            <sz val="8"/>
            <rFont val="Tahoma"/>
            <family val="2"/>
          </rPr>
          <t xml:space="preserve">
</t>
        </r>
      </text>
    </comment>
    <comment ref="E32" authorId="0">
      <text>
        <r>
          <rPr>
            <sz val="10"/>
            <rFont val="Tahoma"/>
            <family val="2"/>
          </rPr>
          <t xml:space="preserve">Different building spaces have various cooling and heating demands. Creating zones to manage such differences in loads can optimize the energy consumption levels. </t>
        </r>
        <r>
          <rPr>
            <sz val="8"/>
            <rFont val="Tahoma"/>
            <family val="2"/>
          </rPr>
          <t xml:space="preserve">
</t>
        </r>
      </text>
    </comment>
    <comment ref="E33" authorId="0">
      <text>
        <r>
          <rPr>
            <sz val="10"/>
            <rFont val="Tahoma"/>
            <family val="2"/>
          </rPr>
          <t xml:space="preserve">HVAC systems is not necessary to operate constantly. The use of programmable thermostat can optimize the consumption levels maintaining thermal comfort. </t>
        </r>
      </text>
    </comment>
    <comment ref="E34" authorId="0">
      <text>
        <r>
          <rPr>
            <sz val="10"/>
            <rFont val="Tahoma"/>
            <family val="2"/>
          </rPr>
          <t xml:space="preserve">Radiant heat systems are more efficient than air distribution systems providing more comfort and energy savings. </t>
        </r>
      </text>
    </comment>
    <comment ref="E35" authorId="0">
      <text>
        <r>
          <rPr>
            <sz val="10"/>
            <rFont val="Tahoma"/>
            <family val="2"/>
          </rPr>
          <t xml:space="preserve">Energy Star qualified equipment utilizes fuel and energy in general more efficiently allowing money and energy savings. </t>
        </r>
        <r>
          <rPr>
            <sz val="8"/>
            <rFont val="Tahoma"/>
            <family val="2"/>
          </rPr>
          <t xml:space="preserve">
</t>
        </r>
      </text>
    </comment>
    <comment ref="E36" authorId="0">
      <text>
        <r>
          <rPr>
            <sz val="10"/>
            <rFont val="Tahoma"/>
            <family val="2"/>
          </rPr>
          <t xml:space="preserve">Locating the main heating unit at a center spot reduces the heat losses througt long distribution pipelines or aiducts, and allows the use of less pipeline material. </t>
        </r>
        <r>
          <rPr>
            <sz val="8"/>
            <rFont val="Tahoma"/>
            <family val="2"/>
          </rPr>
          <t xml:space="preserve">
</t>
        </r>
      </text>
    </comment>
    <comment ref="E37" authorId="0">
      <text>
        <r>
          <rPr>
            <sz val="10"/>
            <rFont val="Tahoma"/>
            <family val="2"/>
          </rPr>
          <t xml:space="preserve">Significant heat losses occur from uninsulated pipelines or aiducts. The sealing and insulation of this equipment is  necessary for the efficiency of HVAC systems. </t>
        </r>
      </text>
    </comment>
    <comment ref="E39" authorId="0">
      <text>
        <r>
          <rPr>
            <sz val="10"/>
            <rFont val="Tahoma"/>
            <family val="2"/>
          </rPr>
          <t xml:space="preserve">The heating and cooling loads fluctuate daily and seasonally. With the use of heat storage systems mechanical systems can function at a lower level during peaks. Heat is storaged and released at a desired time. </t>
        </r>
      </text>
    </comment>
    <comment ref="E38" authorId="0">
      <text>
        <r>
          <rPr>
            <sz val="10"/>
            <rFont val="Tahoma"/>
            <family val="2"/>
          </rPr>
          <t xml:space="preserve">Besides the utilizations of trees to benefit from the wind currents, large windows must be installed in the upwind side of the building in order to allow the penetration of air during summer months, ventilating the building. If the building is designed for use of passive solar techniques which distribute heat through convection then it can be easily ventilated naturally. 
</t>
        </r>
        <r>
          <rPr>
            <sz val="8"/>
            <rFont val="Tahoma"/>
            <family val="2"/>
          </rPr>
          <t xml:space="preserve">
</t>
        </r>
      </text>
    </comment>
    <comment ref="E40" authorId="0">
      <text>
        <r>
          <rPr>
            <sz val="10"/>
            <rFont val="Tahoma"/>
            <family val="2"/>
          </rPr>
          <t xml:space="preserve">Ventilation is necessary for buildings with tight and well desinged envelope, but this causes heat losses. Significant amounts of heat can be recovered and energy benefits can occur by the use of heat recovery equipment. 
</t>
        </r>
        <r>
          <rPr>
            <sz val="8"/>
            <rFont val="Tahoma"/>
            <family val="2"/>
          </rPr>
          <t xml:space="preserve">
</t>
        </r>
      </text>
    </comment>
    <comment ref="E43" authorId="0">
      <text>
        <r>
          <rPr>
            <sz val="10"/>
            <rFont val="Tahoma"/>
            <family val="2"/>
          </rPr>
          <t xml:space="preserve">Most thermostats are set to 60 oC but in fact there is no need to heat water higher than 45-50oC. Setting the thermostat of the water heater at a lower temperature can save energy and fuel. </t>
        </r>
      </text>
    </comment>
    <comment ref="E44" authorId="0">
      <text>
        <r>
          <rPr>
            <sz val="10"/>
            <rFont val="Tahoma"/>
            <family val="2"/>
          </rPr>
          <t xml:space="preserve">Insulation of the hot water distribution lines and the water heater itself reduces the heat losses and therefor increases the efficiency of the heater, saving energy and fuel. </t>
        </r>
      </text>
    </comment>
    <comment ref="E45" authorId="0">
      <text>
        <r>
          <rPr>
            <sz val="10"/>
            <rFont val="Tahoma"/>
            <family val="2"/>
          </rPr>
          <t xml:space="preserve">Insulation of the hot water distribution lines and the water heater itself reduces the heat losses and therefor increases the efficiency of the heater, saving energy and fuel. </t>
        </r>
        <r>
          <rPr>
            <b/>
            <sz val="8"/>
            <rFont val="Tahoma"/>
            <family val="2"/>
          </rPr>
          <t xml:space="preserve">
</t>
        </r>
      </text>
    </comment>
    <comment ref="E46" authorId="0">
      <text>
        <r>
          <rPr>
            <sz val="10"/>
            <rFont val="Tahoma"/>
            <family val="2"/>
          </rPr>
          <t>In countries where space heating is used for long daily periods, combined systems could also provide hot water on demand, minimizing energy consumption and installation costs.</t>
        </r>
        <r>
          <rPr>
            <sz val="8"/>
            <rFont val="Tahoma"/>
            <family val="2"/>
          </rPr>
          <t xml:space="preserve">
</t>
        </r>
      </text>
    </comment>
    <comment ref="E47" authorId="0">
      <text>
        <r>
          <rPr>
            <sz val="10"/>
            <rFont val="Tahoma"/>
            <family val="2"/>
          </rPr>
          <t xml:space="preserve">80% of energy used to heat water is rejected through waste water. Heat recovery equipment can recover a significant portion of the energy rejected, utilized to preheat water. </t>
        </r>
      </text>
    </comment>
    <comment ref="E49" authorId="0">
      <text>
        <r>
          <rPr>
            <sz val="10"/>
            <rFont val="Tahoma"/>
            <family val="2"/>
          </rPr>
          <t xml:space="preserve">Renewable energy's benefits are well known. Choosing to install such equipment depends on it's cost levels and availability in local market. </t>
        </r>
        <r>
          <rPr>
            <sz val="8"/>
            <rFont val="Tahoma"/>
            <family val="2"/>
          </rPr>
          <t xml:space="preserve">
</t>
        </r>
      </text>
    </comment>
    <comment ref="E56" authorId="0">
      <text>
        <r>
          <rPr>
            <sz val="10"/>
            <rFont val="Tahoma"/>
            <family val="2"/>
          </rPr>
          <t xml:space="preserve">The extensive use of CFS in the past decates proved to be disasterus for the protective ozone layer. The use of non ozone depleting refrigerants is beneficial for all. </t>
        </r>
        <r>
          <rPr>
            <b/>
            <sz val="8"/>
            <rFont val="Tahoma"/>
            <family val="2"/>
          </rPr>
          <t xml:space="preserve">
</t>
        </r>
      </text>
    </comment>
  </commentList>
</comments>
</file>

<file path=xl/comments5.xml><?xml version="1.0" encoding="utf-8"?>
<comments xmlns="http://schemas.openxmlformats.org/spreadsheetml/2006/main">
  <authors>
    <author>Marios</author>
  </authors>
  <commentList>
    <comment ref="E5" authorId="0">
      <text>
        <r>
          <rPr>
            <sz val="10"/>
            <rFont val="Tahoma"/>
            <family val="2"/>
          </rPr>
          <t xml:space="preserve">Much of the Volatile Organic Compounds which occur in the indoor air of buildings come from materials like synthetic wood, paints, carpets etc. which emit for long periods after installation. Construction sector has answered to this issue providing non-VOCs or low-VOCs emitting materials. Such materials are available in market and must be chosen instead of conventional materials. </t>
        </r>
      </text>
    </comment>
    <comment ref="E6" authorId="0">
      <text>
        <r>
          <rPr>
            <sz val="10"/>
            <rFont val="Tahoma"/>
            <family val="2"/>
          </rPr>
          <t xml:space="preserve">An intergrated way to minimize air pollutants in indoor air is to ensure that the air is constandly renewed by a ventilation system for the whole building proposed by ASHRAE. </t>
        </r>
        <r>
          <rPr>
            <sz val="8"/>
            <rFont val="Tahoma"/>
            <family val="2"/>
          </rPr>
          <t xml:space="preserve">
</t>
        </r>
      </text>
    </comment>
    <comment ref="E7" authorId="0">
      <text>
        <r>
          <rPr>
            <sz val="10"/>
            <rFont val="Tahoma"/>
            <family val="2"/>
          </rPr>
          <t xml:space="preserve">In building spaces where increased levels of humidity, odors and contaminants are common, like kitchen and bathrooms, spot ventilation must be installed to control their levels. </t>
        </r>
        <r>
          <rPr>
            <sz val="8"/>
            <rFont val="Tahoma"/>
            <family val="2"/>
          </rPr>
          <t xml:space="preserve">
</t>
        </r>
      </text>
    </comment>
    <comment ref="E8" authorId="0">
      <text>
        <r>
          <rPr>
            <sz val="10"/>
            <rFont val="Tahoma"/>
            <family val="2"/>
          </rPr>
          <t xml:space="preserve">In buildings of high levels of occupancy, like commercial buildings, HEPA filters should be installed on the HVAC systems for the removal of domestic air pollutants. </t>
        </r>
        <r>
          <rPr>
            <sz val="8"/>
            <rFont val="Tahoma"/>
            <family val="2"/>
          </rPr>
          <t xml:space="preserve">
</t>
        </r>
      </text>
    </comment>
    <comment ref="E9" authorId="0">
      <text>
        <r>
          <rPr>
            <sz val="10"/>
            <rFont val="Tahoma"/>
            <family val="2"/>
          </rPr>
          <t xml:space="preserve">Hotels, hospitals and even houses where there are sleeping areas, carbon moxide detectors must be installed with feedback on space ventilation systems, in order to avoid poisoning.
</t>
        </r>
      </text>
    </comment>
    <comment ref="E10" authorId="0">
      <text>
        <r>
          <rPr>
            <sz val="10"/>
            <rFont val="Tahoma"/>
            <family val="2"/>
          </rPr>
          <t xml:space="preserve">Unmaintananced HVAC equipment as well as combustion equipment emits larger quantities of air pollutants. Regular maintenance of such equipment prevents undesired degradation of inddor air. </t>
        </r>
      </text>
    </comment>
    <comment ref="E11" authorId="0">
      <text>
        <r>
          <rPr>
            <sz val="10"/>
            <rFont val="Tahoma"/>
            <family val="2"/>
          </rPr>
          <t xml:space="preserve">Smoking is already prohibited in public and commercial buildings due to it's effects on human health. This policy should also be applied in all indoor spaces, or specific spots must be configured properly for smokers. </t>
        </r>
        <r>
          <rPr>
            <sz val="8"/>
            <rFont val="Tahoma"/>
            <family val="2"/>
          </rPr>
          <t xml:space="preserve">
</t>
        </r>
      </text>
    </comment>
    <comment ref="E12" authorId="0">
      <text>
        <r>
          <rPr>
            <sz val="10"/>
            <rFont val="Tahoma"/>
            <family val="2"/>
          </rPr>
          <t xml:space="preserve">In case the soil under the construction emits high levels of radon, then a radon reduction system must be installed. </t>
        </r>
      </text>
    </comment>
    <comment ref="E13" authorId="0">
      <text>
        <r>
          <rPr>
            <sz val="10"/>
            <rFont val="Tahoma"/>
            <family val="2"/>
          </rPr>
          <t xml:space="preserve">Known carcinogens are emitted from engines excausts like benzene. For that reason all garages must be detached from all living areas. </t>
        </r>
        <r>
          <rPr>
            <sz val="8"/>
            <rFont val="Tahoma"/>
            <family val="2"/>
          </rPr>
          <t xml:space="preserve">
</t>
        </r>
      </text>
    </comment>
    <comment ref="E16" authorId="0">
      <text>
        <r>
          <rPr>
            <sz val="10"/>
            <rFont val="Tahoma"/>
            <family val="2"/>
          </rPr>
          <t xml:space="preserve">Thermal comfort conditions cannot be quantified easily. This parameter can only be assessed with  standards like ASHRAE 55-2004 and ISO 7730. Questionnaires must take place after the building has initiated operation in order to determine if the thermal conditions are satisfactory. </t>
        </r>
        <r>
          <rPr>
            <sz val="8"/>
            <rFont val="Tahoma"/>
            <family val="2"/>
          </rPr>
          <t xml:space="preserve">
</t>
        </r>
      </text>
    </comment>
    <comment ref="E17" authorId="0">
      <text>
        <r>
          <rPr>
            <sz val="10"/>
            <rFont val="Tahoma"/>
            <family val="2"/>
          </rPr>
          <t xml:space="preserve">All regularly occupied areas of a building must have a minimum access to daylight for healh (mental mostly) purposes. A DF 2% at 75% of such areas is suggested. </t>
        </r>
      </text>
    </comment>
    <comment ref="E20" authorId="0">
      <text>
        <r>
          <rPr>
            <sz val="10"/>
            <rFont val="Tahoma"/>
            <family val="2"/>
          </rPr>
          <t xml:space="preserve">Acoustic comfort is crucial especially in offices, hospitals, schools and residences. Noice reduces productivity and can cause hearing problems. In order to achieve such conditions, low noise equipment must be installed, noisy equipment must be located away from sensitive areas and proper sound isolation must be intalled on walls and ceilings in order to prevent noise transmission. </t>
        </r>
      </text>
    </comment>
    <comment ref="E19" authorId="0">
      <text>
        <r>
          <rPr>
            <sz val="10"/>
            <rFont val="Tahoma"/>
            <family val="2"/>
          </rPr>
          <t xml:space="preserve">Acoustic comfort is crucial especially in offices, hospitals, schools and residences. Noice reduces productivity and can cause hearing problems. In order to achieve such conditions, low noise equipment must be installed, noisy equipment must be located away from sensitive areas and proper sound isolation must be intalled on walls and ceilings in order to prevent noise transmission. </t>
        </r>
      </text>
    </comment>
    <comment ref="E18" authorId="0">
      <text>
        <r>
          <rPr>
            <sz val="10"/>
            <rFont val="Tahoma"/>
            <family val="2"/>
          </rPr>
          <t xml:space="preserve">Acoustic comfort is crucial especially in offices, hospitals, schools and residences. Noice reduces productivity and can cause hearing problems. In order to achieve such conditions, low noise equipment must be installed, noisy equipment must be located away from sensitive areas and proper sound isolation must be intalled on walls and ceilings in order to prevent noise transmission. </t>
        </r>
        <r>
          <rPr>
            <sz val="8"/>
            <rFont val="Tahoma"/>
            <family val="2"/>
          </rPr>
          <t xml:space="preserve">
</t>
        </r>
      </text>
    </comment>
  </commentList>
</comments>
</file>

<file path=xl/comments6.xml><?xml version="1.0" encoding="utf-8"?>
<comments xmlns="http://schemas.openxmlformats.org/spreadsheetml/2006/main">
  <authors>
    <author>Marios</author>
  </authors>
  <commentList>
    <comment ref="E5" authorId="0">
      <text>
        <r>
          <rPr>
            <sz val="10"/>
            <rFont val="Tahoma"/>
            <family val="2"/>
          </rPr>
          <t xml:space="preserve">Pre-cut or pre-assembles building systems reduce generation of wastes since no bulk quantities of raw materials is used to construct the systems on site. </t>
        </r>
        <r>
          <rPr>
            <sz val="8"/>
            <rFont val="Tahoma"/>
            <family val="2"/>
          </rPr>
          <t xml:space="preserve">
</t>
        </r>
      </text>
    </comment>
    <comment ref="E6" authorId="0">
      <text>
        <r>
          <rPr>
            <sz val="10"/>
            <rFont val="Tahoma"/>
            <family val="2"/>
          </rPr>
          <t xml:space="preserve">Foundation forms are often made of wood and can be used 2 or 3 times maximum and then disposed as waste. The use of aluminium forms can reduce this kind of waste. </t>
        </r>
        <r>
          <rPr>
            <sz val="8"/>
            <rFont val="Tahoma"/>
            <family val="2"/>
          </rPr>
          <t xml:space="preserve">
</t>
        </r>
      </text>
    </comment>
    <comment ref="E7" authorId="0">
      <text>
        <r>
          <rPr>
            <sz val="10"/>
            <rFont val="Tahoma"/>
            <family val="2"/>
          </rPr>
          <t xml:space="preserve">When frames are made from wood, advanced framing techniques can be applied using less wood and maintaining structural stability. </t>
        </r>
        <r>
          <rPr>
            <sz val="8"/>
            <rFont val="Tahoma"/>
            <family val="2"/>
          </rPr>
          <t xml:space="preserve">
</t>
        </r>
      </text>
    </comment>
    <comment ref="E8" authorId="0">
      <text>
        <r>
          <rPr>
            <sz val="10"/>
            <rFont val="Tahoma"/>
            <family val="2"/>
          </rPr>
          <t xml:space="preserve">The production of cement causes large emissions of greenhouse gases and cement is used in large quantities in construction activities. Therefor the need to reduce the quantity of cement used can be satisfied by the use of cement which is mixed with fly ash. </t>
        </r>
        <r>
          <rPr>
            <sz val="8"/>
            <rFont val="Tahoma"/>
            <family val="2"/>
          </rPr>
          <t xml:space="preserve">
</t>
        </r>
      </text>
    </comment>
    <comment ref="E10" authorId="0">
      <text>
        <r>
          <rPr>
            <sz val="10"/>
            <rFont val="Tahoma"/>
            <family val="2"/>
          </rPr>
          <t xml:space="preserve">50% of world forests have been lost  and the needs for paper and wood are constantly increasing. Sustainable and renewable forestry is a recent measure that has been taken in order to protect forests from  uncontrolled and destructive  felling. If availlable, such lumber must be selected for the construction. </t>
        </r>
        <r>
          <rPr>
            <b/>
            <sz val="8"/>
            <rFont val="Tahoma"/>
            <family val="2"/>
          </rPr>
          <t xml:space="preserve">
</t>
        </r>
        <r>
          <rPr>
            <sz val="8"/>
            <rFont val="Tahoma"/>
            <family val="2"/>
          </rPr>
          <t xml:space="preserve">
</t>
        </r>
      </text>
    </comment>
    <comment ref="E14" authorId="0">
      <text>
        <r>
          <rPr>
            <sz val="10"/>
            <rFont val="Tahoma"/>
            <family val="2"/>
          </rPr>
          <t xml:space="preserve">Local materials utilization reduces their embodied energy amount consequently reducing further degradation of the natural environment. In addition local economy is  suppoted. 
</t>
        </r>
        <r>
          <rPr>
            <sz val="8"/>
            <rFont val="Tahoma"/>
            <family val="2"/>
          </rPr>
          <t xml:space="preserve">
</t>
        </r>
      </text>
    </comment>
    <comment ref="E19" authorId="0">
      <text>
        <r>
          <rPr>
            <sz val="10"/>
            <rFont val="Tahoma"/>
            <family val="2"/>
          </rPr>
          <t xml:space="preserve">Recycled content materials have very low embodied energy in relation to virgin materials. For example, virgin steel has an embodied energy of 80-115 GJ/t in relation to the recycled steel whose embodied energy is 20-50 GJ/t. Respectively, the embodied energy of aluminium is 200-260 GJ/t in relation to the recycled aluminium which is 20-60 GJ/t. </t>
        </r>
        <r>
          <rPr>
            <b/>
            <sz val="8"/>
            <rFont val="Tahoma"/>
            <family val="2"/>
          </rPr>
          <t xml:space="preserve">
</t>
        </r>
        <r>
          <rPr>
            <sz val="8"/>
            <rFont val="Tahoma"/>
            <family val="2"/>
          </rPr>
          <t xml:space="preserve">
</t>
        </r>
      </text>
    </comment>
    <comment ref="E23" authorId="0">
      <text>
        <r>
          <rPr>
            <sz val="10"/>
            <rFont val="Tahoma"/>
            <family val="2"/>
          </rPr>
          <t xml:space="preserve">The reuse of materials from building deconstruction diverts wastes from landfills and infact converts wastes into resources. 
</t>
        </r>
      </text>
    </comment>
    <comment ref="E24" authorId="0">
      <text>
        <r>
          <rPr>
            <sz val="10"/>
            <rFont val="Tahoma"/>
            <family val="2"/>
          </rPr>
          <t xml:space="preserve">In order to able to reuse materials is necessary to design building to be easily deconstructed. </t>
        </r>
      </text>
    </comment>
    <comment ref="E25" authorId="0">
      <text>
        <r>
          <rPr>
            <sz val="10"/>
            <rFont val="Tahoma"/>
            <family val="2"/>
          </rPr>
          <t xml:space="preserve">In addition to above, the use of durable materials diverts them from landfills and makes them easier to be reused. </t>
        </r>
        <r>
          <rPr>
            <sz val="8"/>
            <rFont val="Tahoma"/>
            <family val="2"/>
          </rPr>
          <t xml:space="preserve">
</t>
        </r>
      </text>
    </comment>
    <comment ref="E28" authorId="0">
      <text>
        <r>
          <rPr>
            <sz val="10"/>
            <rFont val="Tahoma"/>
            <family val="2"/>
          </rPr>
          <t xml:space="preserve">Before construction or demolition activities begine, a program for an on-site recovery and recycling of materials must be planed which will be implemented during the activities. The plan should include the provision of waste bin for the various types of wastes, the types of material to be recovered, briefing of the workmen and the possible management of these material (on-site use, transport to large recycling units etc) 
</t>
        </r>
        <r>
          <rPr>
            <sz val="8"/>
            <rFont val="Tahoma"/>
            <family val="2"/>
          </rPr>
          <t xml:space="preserve">
</t>
        </r>
      </text>
    </comment>
    <comment ref="E29" authorId="0">
      <text>
        <r>
          <rPr>
            <sz val="10"/>
            <rFont val="Tahoma"/>
            <family val="2"/>
          </rPr>
          <t xml:space="preserve">Implementation of the above plan with on-site separation of wastes by material. </t>
        </r>
        <r>
          <rPr>
            <sz val="8"/>
            <rFont val="Tahoma"/>
            <family val="2"/>
          </rPr>
          <t xml:space="preserve">
</t>
        </r>
      </text>
    </comment>
    <comment ref="E30" authorId="0">
      <text>
        <r>
          <rPr>
            <sz val="10"/>
            <rFont val="Tahoma"/>
            <family val="2"/>
          </rPr>
          <t xml:space="preserve">Construction materials like waste concrete and wood can be grinded on-site and applied a pavement, substrate or even soil reinforcement. </t>
        </r>
        <r>
          <rPr>
            <sz val="8"/>
            <rFont val="Tahoma"/>
            <family val="2"/>
          </rPr>
          <t xml:space="preserve">
</t>
        </r>
      </text>
    </comment>
  </commentList>
</comments>
</file>

<file path=xl/comments7.xml><?xml version="1.0" encoding="utf-8"?>
<comments xmlns="http://schemas.openxmlformats.org/spreadsheetml/2006/main">
  <authors>
    <author>Marios</author>
  </authors>
  <commentList>
    <comment ref="E5" authorId="0">
      <text>
        <r>
          <rPr>
            <sz val="10"/>
            <rFont val="Tahoma"/>
            <family val="2"/>
          </rPr>
          <t xml:space="preserve">Aerating taps can give the same sense of water flow with less water quantity.  Sensor faucets can save significant quantities of water in public, commercial buildings where very often the faucets are left open for long periods.  </t>
        </r>
      </text>
    </comment>
    <comment ref="E6" authorId="0">
      <text>
        <r>
          <rPr>
            <sz val="10"/>
            <rFont val="Tahoma"/>
            <family val="2"/>
          </rPr>
          <t xml:space="preserve">35-45% of water consumption is due to the toilet use. Dual flash toilets give the option to use less water when the full capacity is not required. </t>
        </r>
        <r>
          <rPr>
            <sz val="8"/>
            <rFont val="Tahoma"/>
            <family val="2"/>
          </rPr>
          <t xml:space="preserve">
</t>
        </r>
      </text>
    </comment>
    <comment ref="E7" authorId="0">
      <text>
        <r>
          <rPr>
            <sz val="10"/>
            <rFont val="Tahoma"/>
            <family val="2"/>
          </rPr>
          <t xml:space="preserve">Showers consume less water (~30lt) in general than bathtubs (~80lt filled) but the water savings depend on the way the shower is used. Extended showers can obviously consume large quantities of water so simply installing a shower than a bathtub will not save water. </t>
        </r>
      </text>
    </comment>
    <comment ref="E8" authorId="0">
      <text>
        <r>
          <rPr>
            <sz val="10"/>
            <rFont val="Tahoma"/>
            <family val="2"/>
          </rPr>
          <t xml:space="preserve">Horizontal axis clothes washing machine consumes less water than top loading washers. </t>
        </r>
      </text>
    </comment>
    <comment ref="E9" authorId="0">
      <text>
        <r>
          <rPr>
            <sz val="10"/>
            <rFont val="Tahoma"/>
            <family val="2"/>
          </rPr>
          <t xml:space="preserve">Washing dishes in a sink consumes larger quantities of water comparatively to the use of a dish washer, and especially a high efficiency dish washer. </t>
        </r>
      </text>
    </comment>
    <comment ref="E11" authorId="0">
      <text>
        <r>
          <rPr>
            <sz val="10"/>
            <rFont val="Tahoma"/>
            <family val="2"/>
          </rPr>
          <t xml:space="preserve">60 million galons of fresh, potable water are daily lost in the US, due to old, non-maintained and unattended water plumpings. Maintainance and continuous monitoring of plumping and consumption respectively can ensure that no water will be lost due to leaks. 
</t>
        </r>
        <r>
          <rPr>
            <sz val="8"/>
            <rFont val="Tahoma"/>
            <family val="2"/>
          </rPr>
          <t xml:space="preserve">
</t>
        </r>
      </text>
    </comment>
    <comment ref="E15" authorId="0">
      <text>
        <r>
          <rPr>
            <sz val="10"/>
            <rFont val="Tahoma"/>
            <family val="2"/>
          </rPr>
          <t xml:space="preserve">Grey water is the waste water coming from sinks, shower, bath and wahers (clothes-dishes). This water is relatively clean but containes significant quantities of food particles, oils, hair and detergents. This wastewater can be treated locally and the treated water be used for toilet flushing or /and irrigation. In order to be treat greywater, it must be separated from black water (toilet wastewater) with the installation of dual plumping. Large building units like hotels and commercial buildings with large water consumption for toilet flushing can install on-site treatment units. Furthermore, on-site greywater treatment reduces the  wastewater load that is managed by the large treatment units. 
</t>
        </r>
        <r>
          <rPr>
            <sz val="8"/>
            <rFont val="Tahoma"/>
            <family val="2"/>
          </rPr>
          <t xml:space="preserve">
</t>
        </r>
      </text>
    </comment>
    <comment ref="E20" authorId="0">
      <text>
        <r>
          <rPr>
            <sz val="10"/>
            <rFont val="Tahoma"/>
            <family val="2"/>
          </rPr>
          <t xml:space="preserve">Rainharvesting is an efficient way to exploit the site's natural resources in benefit of the building's operation and  the limited fresh water resources. Rainwater can be diverted from sewers and directed towards landscaping aiding in renewing the aquifer's resources or can be used for non potable purposes like irrigation and toilet flushing (~45lt/person/day of fresh water consumed for this activity). If such installation is used, proper maintenance of the storaged water must take place in order to prevent mosquito breeding and other complications. Roofing material like metal, ceramic or clay should be used so that no desorption of substances can occur that could pollute harvested water. </t>
        </r>
        <r>
          <rPr>
            <b/>
            <sz val="8"/>
            <rFont val="Tahoma"/>
            <family val="2"/>
          </rPr>
          <t xml:space="preserve">
</t>
        </r>
        <r>
          <rPr>
            <sz val="8"/>
            <rFont val="Tahoma"/>
            <family val="2"/>
          </rPr>
          <t xml:space="preserve">
</t>
        </r>
      </text>
    </comment>
  </commentList>
</comments>
</file>

<file path=xl/comments8.xml><?xml version="1.0" encoding="utf-8"?>
<comments xmlns="http://schemas.openxmlformats.org/spreadsheetml/2006/main">
  <authors>
    <author>Marios</author>
  </authors>
  <commentList>
    <comment ref="B5" authorId="0">
      <text>
        <r>
          <rPr>
            <sz val="10"/>
            <rFont val="Tahoma"/>
            <family val="2"/>
          </rPr>
          <t xml:space="preserve">Construction activities should support local economy by aquiring materials, equipment and asigning construction and maintenance to local contractors. "Local" is consitered within a radious of 50km or within country limits. Criteria fulfillment relates on the percentage, for example, of materials aquired localy. If 50% of the materials are local, as defined above, then the criteria achieves 50% of the available credits. </t>
        </r>
        <r>
          <rPr>
            <b/>
            <sz val="8"/>
            <rFont val="Tahoma"/>
            <family val="2"/>
          </rPr>
          <t xml:space="preserve">
</t>
        </r>
        <r>
          <rPr>
            <sz val="8"/>
            <rFont val="Tahoma"/>
            <family val="2"/>
          </rPr>
          <t xml:space="preserve">
</t>
        </r>
      </text>
    </comment>
    <comment ref="B13" authorId="0">
      <text>
        <r>
          <rPr>
            <sz val="10"/>
            <rFont val="Tahoma"/>
            <family val="2"/>
          </rPr>
          <t xml:space="preserve">A building is constructed to accommodate a certain number of users on a daily base. If  the average capacity is less than the designed one then the building was propably oversized (if its under full capacity and fully functional).  The percent of the actual capacity reflects the persent that the criteria is fulfilled. 
</t>
        </r>
        <r>
          <rPr>
            <sz val="8"/>
            <rFont val="Tahoma"/>
            <family val="2"/>
          </rPr>
          <t xml:space="preserve">
</t>
        </r>
      </text>
    </comment>
    <comment ref="B14" authorId="0">
      <text>
        <r>
          <rPr>
            <sz val="10"/>
            <rFont val="Tahoma"/>
            <family val="2"/>
          </rPr>
          <t xml:space="preserve">The efficient usage of a building also depends on the persentage of the time the building is used in relation to the maximum potential time that can be used.  Again the percent reflects the persent that the criteria is fulfilled. </t>
        </r>
        <r>
          <rPr>
            <sz val="8"/>
            <rFont val="Tahoma"/>
            <family val="2"/>
          </rPr>
          <t xml:space="preserve">
</t>
        </r>
      </text>
    </comment>
    <comment ref="B15" authorId="0">
      <text>
        <r>
          <rPr>
            <sz val="10"/>
            <rFont val="Tahoma"/>
            <family val="2"/>
          </rPr>
          <t xml:space="preserve">The space that is provided for every user must not exceed national average more than 20% regarding the type of the building. </t>
        </r>
      </text>
    </comment>
    <comment ref="B16" authorId="0">
      <text>
        <r>
          <rPr>
            <sz val="10"/>
            <rFont val="Tahoma"/>
            <family val="2"/>
          </rPr>
          <t xml:space="preserve">The efficiency of a building depends on it's access to internet and telephone. 50 % of the available credits can be achieved if telephone access is available and maximum score is achieved if internet access is also available. </t>
        </r>
        <r>
          <rPr>
            <sz val="8"/>
            <rFont val="Tahoma"/>
            <family val="2"/>
          </rPr>
          <t xml:space="preserve">
</t>
        </r>
      </text>
    </comment>
    <comment ref="B17" authorId="0">
      <text>
        <r>
          <rPr>
            <sz val="10"/>
            <rFont val="Tahoma"/>
            <family val="2"/>
          </rPr>
          <t xml:space="preserve">Green building's high efficiency and performance can result in higher property values and potentially lower lender's credit risk. Lower operating costs associated with more efficient systems can lead to higher building net income. In addition to increasing a building’s net operating income or value, green building measures may allow building owners to charge higher rents or achieve higher rates of building occupancy, if tenants view green properties as more desirable. A 25% and above increase of the building's value is considered as maximum level of fulfillement of the criteria. </t>
        </r>
        <r>
          <rPr>
            <sz val="8"/>
            <rFont val="Tahoma"/>
            <family val="2"/>
          </rPr>
          <t xml:space="preserve">
</t>
        </r>
      </text>
    </comment>
    <comment ref="B19" authorId="0">
      <text>
        <r>
          <rPr>
            <sz val="10"/>
            <rFont val="Tahoma"/>
            <family val="2"/>
          </rPr>
          <t xml:space="preserve">Adaptability of a building is determined mainly by its flexibility (minor changes in space planning), convertibility (allowing for changes in use) and expandability (additions to the current construction). For this purpose, building's height, external space, building envelope, internal partitions and foundations should be constructed in a manner to  serve the above characteristics. </t>
        </r>
        <r>
          <rPr>
            <b/>
            <sz val="8"/>
            <rFont val="Tahoma"/>
            <family val="2"/>
          </rPr>
          <t xml:space="preserve">
</t>
        </r>
        <r>
          <rPr>
            <sz val="8"/>
            <rFont val="Tahoma"/>
            <family val="2"/>
          </rPr>
          <t xml:space="preserve">
</t>
        </r>
      </text>
    </comment>
    <comment ref="B20" authorId="0">
      <text>
        <r>
          <rPr>
            <sz val="10"/>
            <rFont val="Tahoma"/>
            <family val="2"/>
          </rPr>
          <t xml:space="preserve">The percentage of spaces with sufficient  height for a range of uses reflects the credits that can be aquired. </t>
        </r>
        <r>
          <rPr>
            <sz val="8"/>
            <rFont val="Tahoma"/>
            <family val="2"/>
          </rPr>
          <t xml:space="preserve">
</t>
        </r>
      </text>
    </comment>
    <comment ref="B21" authorId="0">
      <text>
        <r>
          <rPr>
            <sz val="10"/>
            <rFont val="Tahoma"/>
            <family val="2"/>
          </rPr>
          <t xml:space="preserve">If external spaces are flexible then the criteria achieves maximum available score. </t>
        </r>
        <r>
          <rPr>
            <sz val="8"/>
            <rFont val="Tahoma"/>
            <family val="2"/>
          </rPr>
          <t xml:space="preserve">
</t>
        </r>
      </text>
    </comment>
    <comment ref="B22" authorId="0">
      <text>
        <r>
          <rPr>
            <sz val="10"/>
            <rFont val="Tahoma"/>
            <family val="2"/>
          </rPr>
          <t xml:space="preserve">Internal partitions define partially the convertibility of the building if such is required. Loose partitioning achieves maximum score in contrast with brick wall which achieves 0 score. </t>
        </r>
        <r>
          <rPr>
            <sz val="8"/>
            <rFont val="Tahoma"/>
            <family val="2"/>
          </rPr>
          <t xml:space="preserve">
</t>
        </r>
      </text>
    </comment>
    <comment ref="B23" authorId="0">
      <text>
        <r>
          <rPr>
            <sz val="10"/>
            <rFont val="Tahoma"/>
            <family val="2"/>
          </rPr>
          <t>Integrate systems (or layers) within a building in ways that allow parts to be removed or upgraded without affecting the performance of connected systems.</t>
        </r>
        <r>
          <rPr>
            <b/>
            <sz val="8"/>
            <rFont val="Tahoma"/>
            <family val="2"/>
          </rPr>
          <t xml:space="preserve">
</t>
        </r>
      </text>
    </comment>
    <comment ref="B24" authorId="0">
      <text>
        <r>
          <rPr>
            <sz val="10"/>
            <rFont val="Tahoma"/>
            <family val="2"/>
          </rPr>
          <t xml:space="preserve">There is often the need to vertically expand a building so the foundation should be constructed to support such  prospect. </t>
        </r>
        <r>
          <rPr>
            <sz val="8"/>
            <rFont val="Tahoma"/>
            <family val="2"/>
          </rPr>
          <t xml:space="preserve">
</t>
        </r>
      </text>
    </comment>
    <comment ref="B27" authorId="0">
      <text>
        <r>
          <rPr>
            <sz val="10"/>
            <rFont val="Tahoma"/>
            <family val="2"/>
          </rPr>
          <t xml:space="preserve">The percente of the contribution of renewable energy to energy consumption on a monthly basis reflects the level of this criteria fulfillment. </t>
        </r>
        <r>
          <rPr>
            <sz val="8"/>
            <rFont val="Tahoma"/>
            <family val="2"/>
          </rPr>
          <t xml:space="preserve">
</t>
        </r>
      </text>
    </comment>
    <comment ref="B28" authorId="0">
      <text>
        <r>
          <rPr>
            <sz val="10"/>
            <rFont val="Tahoma"/>
            <family val="2"/>
          </rPr>
          <t xml:space="preserve">In order to control energy and water consumption at desirable levels, easily monitoring systems must be intalled. Full credits can be achieved if  a system for both parametes is installed. </t>
        </r>
        <r>
          <rPr>
            <sz val="8"/>
            <rFont val="Tahoma"/>
            <family val="2"/>
          </rPr>
          <t xml:space="preserve">
</t>
        </r>
      </text>
    </comment>
    <comment ref="B29" authorId="0">
      <text>
        <r>
          <rPr>
            <sz val="10"/>
            <rFont val="Tahoma"/>
            <family val="2"/>
          </rPr>
          <t xml:space="preserve">The percent of building spaces which can easily be cleaned and/or maintained reflects the level of fulfillment of the criteria.  </t>
        </r>
        <r>
          <rPr>
            <sz val="8"/>
            <rFont val="Tahoma"/>
            <family val="2"/>
          </rPr>
          <t xml:space="preserve">
</t>
        </r>
      </text>
    </comment>
    <comment ref="B30" authorId="0">
      <text>
        <r>
          <rPr>
            <sz val="10"/>
            <rFont val="Tahoma"/>
            <family val="2"/>
          </rPr>
          <t xml:space="preserve">The credits achived by this criteria are calculated by the percentage of the contribution of  water conservation techniques applied to water consumption: </t>
        </r>
        <r>
          <rPr>
            <b/>
            <sz val="10"/>
            <rFont val="Tahoma"/>
            <family val="2"/>
          </rPr>
          <t xml:space="preserve">
 1 - [water consumption after applying conservation measures]/[water consumption without conservation measures]
</t>
        </r>
        <r>
          <rPr>
            <sz val="10"/>
            <rFont val="Tahoma"/>
            <family val="2"/>
          </rPr>
          <t xml:space="preserve">Considering that there is no way to entirely minimize consumption and accepting as best performance a ratio equal to 0.5 (50%), the result of the above equation is multiplied by two(2) in order to calculate the credits that the criteria can achieve. If the ratio is lower or equal than 0.5 then the criteria is fully met. 
</t>
        </r>
        <r>
          <rPr>
            <sz val="8"/>
            <rFont val="Tahoma"/>
            <family val="2"/>
          </rPr>
          <t xml:space="preserve">
</t>
        </r>
      </text>
    </comment>
    <comment ref="B31" authorId="0">
      <text>
        <r>
          <rPr>
            <sz val="10"/>
            <rFont val="Tahoma"/>
            <family val="2"/>
          </rPr>
          <t>The percent of the value of all materials/equipment used in the building on a monthly basis  that are supplied by local (within the country) manufacturers reflects the level of fulfillment of the criteria.</t>
        </r>
        <r>
          <rPr>
            <b/>
            <sz val="8"/>
            <rFont val="Tahoma"/>
            <family val="2"/>
          </rPr>
          <t xml:space="preserve">
</t>
        </r>
        <r>
          <rPr>
            <sz val="8"/>
            <rFont val="Tahoma"/>
            <family val="2"/>
          </rPr>
          <t xml:space="preserve">
</t>
        </r>
      </text>
    </comment>
    <comment ref="B34" authorId="0">
      <text>
        <r>
          <rPr>
            <sz val="10"/>
            <rFont val="Tahoma"/>
            <family val="2"/>
          </rPr>
          <t xml:space="preserve">The capital cost of the construction must not be more than 20% above the national average, for the specific building type. It's a boolean type of criteria. If the value is above 20% then it achieves 0 credits and if below achieves maximum credits. </t>
        </r>
        <r>
          <rPr>
            <b/>
            <sz val="8"/>
            <rFont val="Tahoma"/>
            <family val="2"/>
          </rPr>
          <t xml:space="preserve">
</t>
        </r>
        <r>
          <rPr>
            <sz val="8"/>
            <rFont val="Tahoma"/>
            <family val="2"/>
          </rPr>
          <t xml:space="preserve">
</t>
        </r>
      </text>
    </comment>
    <comment ref="B35" authorId="0">
      <text>
        <r>
          <rPr>
            <sz val="10"/>
            <rFont val="Tahoma"/>
            <family val="2"/>
          </rPr>
          <t xml:space="preserve">A minimum percentage of 5% of capital costs must be allocated to new sustainable technology for the criteria to be fulfilled. </t>
        </r>
        <r>
          <rPr>
            <sz val="8"/>
            <rFont val="Tahoma"/>
            <family val="2"/>
          </rPr>
          <t xml:space="preserve">
</t>
        </r>
      </text>
    </comment>
    <comment ref="B36" authorId="0">
      <text>
        <r>
          <rPr>
            <sz val="10"/>
            <rFont val="Tahoma"/>
            <family val="2"/>
          </rPr>
          <t xml:space="preserve">The capital costs allocated to renewable energy installations (solar panels, geothermal pumps, wind turbine) must have a maximum amortization period of 15 years. If the period is significantly exceeded then the criteria is not met. Significant time can be considered a period of 5 more years. 
</t>
        </r>
        <r>
          <rPr>
            <sz val="8"/>
            <rFont val="Tahoma"/>
            <family val="2"/>
          </rPr>
          <t xml:space="preserve">
</t>
        </r>
      </text>
    </comment>
    <comment ref="B37" authorId="0">
      <text>
        <r>
          <rPr>
            <sz val="10"/>
            <rFont val="Tahoma"/>
            <family val="2"/>
          </rPr>
          <t xml:space="preserve">The percent of capital costs for equipment allocated for high efficiency equipment reflects the criteria level of fulfillment. </t>
        </r>
        <r>
          <rPr>
            <sz val="8"/>
            <rFont val="Tahoma"/>
            <family val="2"/>
          </rPr>
          <t xml:space="preserve">
</t>
        </r>
      </text>
    </comment>
    <comment ref="B38" authorId="0">
      <text>
        <r>
          <rPr>
            <sz val="10"/>
            <rFont val="Tahoma"/>
            <family val="2"/>
          </rPr>
          <t xml:space="preserve">If existing building is reused then the criteria is fully met.  </t>
        </r>
      </text>
    </comment>
  </commentList>
</comments>
</file>

<file path=xl/sharedStrings.xml><?xml version="1.0" encoding="utf-8"?>
<sst xmlns="http://schemas.openxmlformats.org/spreadsheetml/2006/main" count="239" uniqueCount="165">
  <si>
    <t>Seal all attic penetrations</t>
  </si>
  <si>
    <t>Garage detached from all living areas</t>
  </si>
  <si>
    <t>Drain wastewater heat recovery system installed</t>
  </si>
  <si>
    <t>Advanced Lighting and Automation Control System capable of unified automation control of lighting loads.</t>
  </si>
  <si>
    <t>Material Resource Efficiency</t>
  </si>
  <si>
    <t>Active solar thermal heating system installed</t>
  </si>
  <si>
    <t>Achieve a minimum Daylight Factor of 2% in 75% of all regularly occupied areas</t>
  </si>
  <si>
    <t>Specify construction materials and details that reduce heat transfer.</t>
  </si>
  <si>
    <t>Insulated exterior windows and doors framing</t>
  </si>
  <si>
    <t>Install double glazed windows</t>
  </si>
  <si>
    <t>Install Low-E windows</t>
  </si>
  <si>
    <t>Insulated floor, ceiling,roof and exterior walls</t>
  </si>
  <si>
    <t>Use of Daylighting Strategies</t>
  </si>
  <si>
    <t>Motion detector activators or photocells/ timers on all exterior lighting</t>
  </si>
  <si>
    <t>HVAC equipment properly sized using computer models</t>
  </si>
  <si>
    <t>Zoning building's spaces based on the heating and/or cooling loads</t>
  </si>
  <si>
    <t xml:space="preserve">Use of programmable thermostat for the adjustment of the operation timetable </t>
  </si>
  <si>
    <t>Installation of radiand or hydronic floor systems</t>
  </si>
  <si>
    <t>Use of Energy Star qualified equipment</t>
  </si>
  <si>
    <t>Centrally locate the main heating unit (boiler or furnace)</t>
  </si>
  <si>
    <t>Use of natural ventilation methods</t>
  </si>
  <si>
    <t>Design for passive solar heat storage (Trombe wall)</t>
  </si>
  <si>
    <t>Set up the water heater thermostat at a lower temperature</t>
  </si>
  <si>
    <t xml:space="preserve">Insulate all hot water lines </t>
  </si>
  <si>
    <t>Insulate the water heater</t>
  </si>
  <si>
    <t>Combined domestic hot water/space heating system</t>
  </si>
  <si>
    <t>Solar electric system (photovoltaic panels) installed</t>
  </si>
  <si>
    <t>Install High Efficiency Particulate Air Filters (HEPA)</t>
  </si>
  <si>
    <t>Install carbon monoxide (CO) and dioxide (CO2) monitoring system that provides feedback on space ventilation performance</t>
  </si>
  <si>
    <t>Design and install a whole building ventilation system (ASHRAE standard 62.2 – 2003)</t>
  </si>
  <si>
    <t xml:space="preserve">Environmental Tobacco Smoke (ETS) Control </t>
  </si>
  <si>
    <t>Achieve Thermal Comfort conditions (ASHRAE 55-2004, ISO 7730)</t>
  </si>
  <si>
    <t xml:space="preserve">Use low noise equipment </t>
  </si>
  <si>
    <t>Locate noisy mechanical equipment, office equipment, and functions away from noise-sensitive spaces</t>
  </si>
  <si>
    <t>Permanent insulation to the foundation</t>
  </si>
  <si>
    <t xml:space="preserve">Small Wind turbine installed or whole community wind driven electricity </t>
  </si>
  <si>
    <t>Conservation of native vegetation during construction (erosion control)</t>
  </si>
  <si>
    <t>Construction must not divert water runoff from it's natural paths</t>
  </si>
  <si>
    <t>Installation of Energy Star Qualified fluorescent bulbs (CFLs)</t>
  </si>
  <si>
    <t xml:space="preserve">Use pre-cut or pre-assembled building systems </t>
  </si>
  <si>
    <t xml:space="preserve">Use of recycled fly ash concrete </t>
  </si>
  <si>
    <t>Reusable foundation forms used to reduce waste (e.g. aluminium rather than site built wood forms)</t>
  </si>
  <si>
    <t>Use wood from renewable forestry (e.g. bamboo)</t>
  </si>
  <si>
    <t>Use of recycled content construction materials (low-embodied energy)</t>
  </si>
  <si>
    <t>Use of durable materials</t>
  </si>
  <si>
    <t xml:space="preserve">Use of locally produced brick </t>
  </si>
  <si>
    <t>Use of Indigenous stone</t>
  </si>
  <si>
    <t>Renewable materials</t>
  </si>
  <si>
    <t xml:space="preserve">Locally acquired and produced materials </t>
  </si>
  <si>
    <t>Recycled content materials</t>
  </si>
  <si>
    <t>Reduse quantity of material and waste generation</t>
  </si>
  <si>
    <t>Reuse materials</t>
  </si>
  <si>
    <t>Reuse recoved materials from building deconstruction</t>
  </si>
  <si>
    <t>Recycle materials during construction/demolition</t>
  </si>
  <si>
    <t>On-site separation of waste by type (metal, wood, plastic, glass etc) for off-site recycling</t>
  </si>
  <si>
    <t>On-site recycling of construction waste (e.g. grinder)</t>
  </si>
  <si>
    <t>Water Conservation</t>
  </si>
  <si>
    <t>Reduse water quantity</t>
  </si>
  <si>
    <t>Water management</t>
  </si>
  <si>
    <t>Wastewater recycling/reuse</t>
  </si>
  <si>
    <t>Rainwater harvest</t>
  </si>
  <si>
    <t>Install dual-flush toilets or non-water urinals (mostly for commercial buildings)</t>
  </si>
  <si>
    <t xml:space="preserve">Use of shower instead of bathtub </t>
  </si>
  <si>
    <t xml:space="preserve">Use of horizontal axis (frond loading) clothes washing machine </t>
  </si>
  <si>
    <t>Use of high performance dish washer</t>
  </si>
  <si>
    <t>Frequent plumping maintenance to minimize leakage</t>
  </si>
  <si>
    <t xml:space="preserve">Monitoring water consumption to detect possible leak </t>
  </si>
  <si>
    <t>Install dual plumbing to separate grey water from black water</t>
  </si>
  <si>
    <t xml:space="preserve">On-site grey water treatment installation </t>
  </si>
  <si>
    <t>Proper roof material installation for rainwater harvesting</t>
  </si>
  <si>
    <t xml:space="preserve">Install a rainwater harvesting and storage system </t>
  </si>
  <si>
    <t xml:space="preserve">Use rainwater for non-potable domestic use (toilet flushing, irrigation etc.) </t>
  </si>
  <si>
    <t>Energy &amp; Atmospheric pollution</t>
  </si>
  <si>
    <r>
      <rPr>
        <b/>
        <sz val="10"/>
        <color indexed="17"/>
        <rFont val="Arial"/>
        <family val="2"/>
      </rPr>
      <t>Spatial extent of effect</t>
    </r>
    <r>
      <rPr>
        <sz val="10"/>
        <color indexed="17"/>
        <rFont val="Arial"/>
        <family val="2"/>
      </rPr>
      <t xml:space="preserve"> </t>
    </r>
    <r>
      <rPr>
        <sz val="10"/>
        <rFont val="Arial"/>
        <family val="2"/>
      </rPr>
      <t>(3=global, 2=national or regional, 1=building or site)</t>
    </r>
  </si>
  <si>
    <r>
      <rPr>
        <b/>
        <sz val="10"/>
        <color indexed="17"/>
        <rFont val="Arial"/>
        <family val="2"/>
      </rPr>
      <t>Intensity of effect</t>
    </r>
    <r>
      <rPr>
        <sz val="10"/>
        <rFont val="Arial"/>
        <family val="2"/>
      </rPr>
      <t xml:space="preserve"> (3= direct or strong, 2=moderate, 1=indirect or weak)</t>
    </r>
  </si>
  <si>
    <r>
      <rPr>
        <b/>
        <sz val="10"/>
        <color indexed="17"/>
        <rFont val="Arial"/>
        <family val="2"/>
      </rPr>
      <t>Duration of effect</t>
    </r>
    <r>
      <rPr>
        <sz val="10"/>
        <rFont val="Arial"/>
        <family val="2"/>
      </rPr>
      <t xml:space="preserve"> (3 for &gt; 50 yr, 2 for &gt; 10 yr, 1 for &lt; 10yr)</t>
    </r>
  </si>
  <si>
    <t>Intermediate calculations</t>
  </si>
  <si>
    <t>Sub-criteria weight</t>
  </si>
  <si>
    <t>Maximum available credits</t>
  </si>
  <si>
    <t>Credits aquired</t>
  </si>
  <si>
    <t>Site design to take advantage of solar and topographic conditions (natural ventilation, deciduous trees etc)</t>
  </si>
  <si>
    <t>Building orientation to take advantage of solar energy (south orientation)</t>
  </si>
  <si>
    <t>Criteria Group and Sub-Group Weight</t>
  </si>
  <si>
    <t>Site Design &amp; Building Orientation</t>
  </si>
  <si>
    <t>Building Envelope</t>
  </si>
  <si>
    <t>Foundation Systems</t>
  </si>
  <si>
    <t>Lighting</t>
  </si>
  <si>
    <t>Mechanical Heating &amp; Cooling Systems</t>
  </si>
  <si>
    <t>Water Heating</t>
  </si>
  <si>
    <t>Renewable Energy</t>
  </si>
  <si>
    <t>Air Pollution</t>
  </si>
  <si>
    <t>Indoor Air Quality</t>
  </si>
  <si>
    <t>Thernal, Visual and Acoustic Comfort</t>
  </si>
  <si>
    <t>Environmental Issues</t>
  </si>
  <si>
    <t>Max Credits</t>
  </si>
  <si>
    <t xml:space="preserve">                      Building Design and Assessment Tool</t>
  </si>
  <si>
    <t xml:space="preserve">Minimize impervious surfaces (reduced runoff)  </t>
  </si>
  <si>
    <t>Geothermal heat pumps for water and space heating needs when subsurface conditions allow</t>
  </si>
  <si>
    <t>Use of non ozone depleting refrigerants in HVAC&amp;R equipment</t>
  </si>
  <si>
    <t>Spot ventilation in kitchen &amp; bathrooms (moisture/air contaminants control)</t>
  </si>
  <si>
    <t>Regular and proper maintenance of HVAC equipment, combustion equipment (stoves, boiler, furnace etc) and building spaces</t>
  </si>
  <si>
    <t>Install soil suction radon reduction system (if required)</t>
  </si>
  <si>
    <t>Sound isolation of walls and ceilings to prevent noise and vibrations transmission</t>
  </si>
  <si>
    <t>Use wood from certified sustainable wood</t>
  </si>
  <si>
    <t>Proper maintenance of storaged rainwater to prevent mosquito breeding</t>
  </si>
  <si>
    <t xml:space="preserve">Construction designed for use of passive solar techniques </t>
  </si>
  <si>
    <t>Insulation below concrete slab</t>
  </si>
  <si>
    <t>Insulated basement walls from footer to top of wall</t>
  </si>
  <si>
    <t xml:space="preserve">Insulation and sealing of water pipes and air ducts to minimize heat and/or air leakage </t>
  </si>
  <si>
    <t>Advanced framing techniques employed to reduce lumber use</t>
  </si>
  <si>
    <t>Use of locally harvested wood</t>
  </si>
  <si>
    <t>Design building for deconstruction and not demolition</t>
  </si>
  <si>
    <t>Use shading techniques (native vegetation) to minimize heat island effect in urban areas</t>
  </si>
  <si>
    <t xml:space="preserve">                  Building Design and Assessment Tool</t>
  </si>
  <si>
    <t>Health &amp; Safety</t>
  </si>
  <si>
    <t>Land Use &amp; Siting</t>
  </si>
  <si>
    <t xml:space="preserve">Land Use &amp; Siting  </t>
  </si>
  <si>
    <t>Economic Performance</t>
  </si>
  <si>
    <t>Local Economy</t>
  </si>
  <si>
    <t>% of materials (sand, bricks, blocks, roofing material) sourced from within 50km</t>
  </si>
  <si>
    <t>% of components (windows, doors etc) made locally (in the country)</t>
  </si>
  <si>
    <t>% of furniture and fittings made locally (in the country)</t>
  </si>
  <si>
    <t>% of maintenance and repairs by value that can, and are undertaken, by local contractors (within 50km)</t>
  </si>
  <si>
    <t>Efficiency</t>
  </si>
  <si>
    <t>Site/building has access to internet and telephone (100%), telephone only (50%)</t>
  </si>
  <si>
    <t>Adaptability</t>
  </si>
  <si>
    <t>Easily monitored localised metering system for water (50%) and energy (50%)</t>
  </si>
  <si>
    <t>% of building that can be cleaned and maintained easily and safely using simple equipment and local non-hazardous materials</t>
  </si>
  <si>
    <t>Capital Costs</t>
  </si>
  <si>
    <t>% value of the building constructed by local (within 50km) contractors</t>
  </si>
  <si>
    <t>% capacity of building used on a daily basis (actual number of users / number of users at full capacity)</t>
  </si>
  <si>
    <t>% of time building is occupied and used (actual average number of hours used / all potential hours building could be used (24))</t>
  </si>
  <si>
    <t>Normalized Values</t>
  </si>
  <si>
    <t xml:space="preserve"> </t>
  </si>
  <si>
    <t>% of water savings on a monthly basis due to water conservation techniques applied</t>
  </si>
  <si>
    <t xml:space="preserve">% of renewable energy contribution on a monthly basis to building's performance figures </t>
  </si>
  <si>
    <r>
      <t xml:space="preserve">Credits aquired    </t>
    </r>
    <r>
      <rPr>
        <sz val="10"/>
        <rFont val="Arial"/>
        <family val="2"/>
      </rPr>
      <t>(Assigned by user based on available credits)</t>
    </r>
  </si>
  <si>
    <r>
      <t xml:space="preserve">Credits aquired                     </t>
    </r>
    <r>
      <rPr>
        <sz val="10"/>
        <rFont val="Arial"/>
        <family val="2"/>
      </rPr>
      <t xml:space="preserve"> (Assigned by user based on available credits)</t>
    </r>
  </si>
  <si>
    <t>Operational Costs</t>
  </si>
  <si>
    <t xml:space="preserve">Design facilitates flexible external space use </t>
  </si>
  <si>
    <t>% of spaces that have height to enable a range of uses (residential to office conversion)</t>
  </si>
  <si>
    <t xml:space="preserve">Design of foundations for potential vertical expansion of the building </t>
  </si>
  <si>
    <t xml:space="preserve">Capital cost not more than 20% above national average building costs for the building type </t>
  </si>
  <si>
    <t xml:space="preserve">Existing buildings reused </t>
  </si>
  <si>
    <t>Ecodesign Criteria Groups Weighting - Environmental Performance</t>
  </si>
  <si>
    <t>Installation of tubular skylights in interior areas (bathrooms, hallways and kitchens) that receive limited daylight.</t>
  </si>
  <si>
    <t>Access to public transportation and alternative transportation means (500m 100%, 1km 50%, 2 km 0%)</t>
  </si>
  <si>
    <t>Prevent soil and air pollution during construction process (50% soil, 50% air)</t>
  </si>
  <si>
    <t>Land Use (Brownfield development 100%, Urban area 75%, Agriculture area 50%.Greenfield 25%, Forest 0%)</t>
  </si>
  <si>
    <t>Minimize site disturbance (clearing and soil movement)  - restoration of disturbed soil</t>
  </si>
  <si>
    <t>Use of ventilation heat recover techniques.</t>
  </si>
  <si>
    <t>Use low VOCs-emitting materials (paints, finishings, adhesives, carpets, insulation, synthetic wood)</t>
  </si>
  <si>
    <t>Plan of an on-site recover/recycle program during construction or demolition</t>
  </si>
  <si>
    <t xml:space="preserve">Install low-flow bathroom, kitchen, shower faucets (aerating taps) and sensor faucets. </t>
  </si>
  <si>
    <t>Rainwater directed towards landscaping and natural pathways instead of sewer</t>
  </si>
  <si>
    <t xml:space="preserve">Space provision per user not more than 20% above national average for building type </t>
  </si>
  <si>
    <t>Easily adaptable internal partitions (loose partioning (100%), studwall (50%), masonary (25%), brick wall (0%))</t>
  </si>
  <si>
    <t xml:space="preserve">Installation of integrate systems for easier adaptation. </t>
  </si>
  <si>
    <t xml:space="preserve">% of value of all materials/equipment used in the building on a monthly basis supplied by local (within the country) manufacturers
</t>
  </si>
  <si>
    <t>% of capital costs allocated to new sustainable/indigenous technology</t>
  </si>
  <si>
    <t>Maximum amortization period of 15 years for renewable energy installations (solar panels, geothermal pumps, wind turbine)</t>
  </si>
  <si>
    <t>% of capital costs for equipment allocated for high efficiency equipment (bulbs, boiler, furnance, washing machines, HVAC, fans etc)</t>
  </si>
  <si>
    <t xml:space="preserve">% increase of the building's value due to implementation of green measures.  </t>
  </si>
  <si>
    <t>Use of recycled grey water for toilet flushing (75%) or irrigation(25%)</t>
  </si>
  <si>
    <t>Seal all mechanical penetrations</t>
  </si>
</sst>
</file>

<file path=xl/styles.xml><?xml version="1.0" encoding="utf-8"?>
<styleSheet xmlns="http://schemas.openxmlformats.org/spreadsheetml/2006/main">
  <numFmts count="16">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0"/>
      <name val="Arial"/>
      <family val="0"/>
    </font>
    <font>
      <sz val="11"/>
      <color indexed="8"/>
      <name val="Calibri"/>
      <family val="2"/>
    </font>
    <font>
      <b/>
      <sz val="10"/>
      <name val="Arial"/>
      <family val="2"/>
    </font>
    <font>
      <sz val="20"/>
      <name val="Arial"/>
      <family val="2"/>
    </font>
    <font>
      <i/>
      <sz val="10"/>
      <name val="Arial"/>
      <family val="2"/>
    </font>
    <font>
      <sz val="10"/>
      <color indexed="17"/>
      <name val="Arial"/>
      <family val="2"/>
    </font>
    <font>
      <b/>
      <sz val="10"/>
      <color indexed="17"/>
      <name val="Arial"/>
      <family val="2"/>
    </font>
    <font>
      <b/>
      <sz val="12"/>
      <name val="Arial"/>
      <family val="2"/>
    </font>
    <font>
      <b/>
      <sz val="14"/>
      <name val="Arial"/>
      <family val="2"/>
    </font>
    <font>
      <b/>
      <sz val="20"/>
      <name val="Arial"/>
      <family val="2"/>
    </font>
    <font>
      <sz val="8"/>
      <name val="Tahoma"/>
      <family val="2"/>
    </font>
    <font>
      <b/>
      <sz val="8"/>
      <name val="Tahoma"/>
      <family val="2"/>
    </font>
    <font>
      <sz val="10"/>
      <name val="Tahoma"/>
      <family val="2"/>
    </font>
    <font>
      <sz val="10"/>
      <color indexed="10"/>
      <name val="Arial"/>
      <family val="2"/>
    </font>
    <font>
      <sz val="10"/>
      <color indexed="9"/>
      <name val="Arial"/>
      <family val="2"/>
    </font>
    <font>
      <b/>
      <sz val="10"/>
      <color indexed="10"/>
      <name val="Arial"/>
      <family val="2"/>
    </font>
    <font>
      <b/>
      <sz val="10"/>
      <color indexed="9"/>
      <name val="Arial"/>
      <family val="2"/>
    </font>
    <font>
      <b/>
      <i/>
      <sz val="10"/>
      <color indexed="10"/>
      <name val="Arial"/>
      <family val="2"/>
    </font>
    <font>
      <b/>
      <sz val="10"/>
      <color indexed="8"/>
      <name val="Arial"/>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8"/>
      <color indexed="8"/>
      <name val="Calibri"/>
      <family val="0"/>
    </font>
    <font>
      <i/>
      <sz val="12"/>
      <color indexed="8"/>
      <name val="Calibri"/>
      <family val="0"/>
    </font>
    <font>
      <b/>
      <sz val="12"/>
      <color indexed="8"/>
      <name val="Calibri"/>
      <family val="0"/>
    </font>
    <font>
      <b/>
      <i/>
      <sz val="12"/>
      <color indexed="8"/>
      <name val="Calibri"/>
      <family val="0"/>
    </font>
    <font>
      <sz val="12"/>
      <color indexed="8"/>
      <name val="Calibri"/>
      <family val="0"/>
    </font>
    <font>
      <i/>
      <sz val="11"/>
      <color indexed="8"/>
      <name val="Calibri"/>
      <family val="0"/>
    </font>
    <font>
      <b/>
      <i/>
      <sz val="11"/>
      <color indexed="8"/>
      <name val="Calibri"/>
      <family val="0"/>
    </font>
    <font>
      <vertAlign val="superscript"/>
      <sz val="11"/>
      <color indexed="8"/>
      <name val="Calibri"/>
      <family val="0"/>
    </font>
    <font>
      <sz val="10"/>
      <color indexed="9"/>
      <name val="Calibri"/>
      <family val="0"/>
    </font>
    <font>
      <b/>
      <sz val="11.5"/>
      <color indexed="9"/>
      <name val="Calibri"/>
      <family val="0"/>
    </font>
    <font>
      <i/>
      <sz val="9"/>
      <color indexed="9"/>
      <name val="Calibri"/>
      <family val="0"/>
    </font>
    <font>
      <b/>
      <i/>
      <sz val="10.5"/>
      <color indexed="9"/>
      <name val="Calibri"/>
      <family val="0"/>
    </font>
    <font>
      <b/>
      <sz val="10"/>
      <color indexed="9"/>
      <name val="Calibri"/>
      <family val="0"/>
    </font>
    <font>
      <i/>
      <sz val="10"/>
      <color indexed="9"/>
      <name val="Calibri"/>
      <family val="0"/>
    </font>
    <font>
      <b/>
      <sz val="12"/>
      <color indexed="9"/>
      <name val="Calibri"/>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style="medium"/>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medium"/>
    </border>
    <border>
      <left style="medium"/>
      <right style="thin"/>
      <top style="medium"/>
      <bottom style="medium"/>
    </border>
    <border>
      <left style="thin"/>
      <right style="thin"/>
      <top style="medium"/>
      <bottom style="medium"/>
    </border>
    <border>
      <left/>
      <right/>
      <top/>
      <bottom style="thin"/>
    </border>
    <border>
      <left style="thin"/>
      <right/>
      <top style="medium"/>
      <bottom style="medium"/>
    </border>
    <border>
      <left style="medium"/>
      <right style="medium"/>
      <top style="medium"/>
      <bottom style="medium"/>
    </border>
    <border>
      <left/>
      <right style="thin"/>
      <top style="thin"/>
      <bottom style="thin"/>
    </border>
    <border>
      <left/>
      <right/>
      <top style="medium"/>
      <bottom/>
    </border>
    <border>
      <left/>
      <right style="medium"/>
      <top style="medium"/>
      <bottom/>
    </border>
    <border>
      <left style="medium"/>
      <right/>
      <top/>
      <bottom style="thin"/>
    </border>
    <border>
      <left/>
      <right style="medium"/>
      <top/>
      <bottom/>
    </border>
    <border>
      <left style="medium"/>
      <right/>
      <top style="thin"/>
      <bottom style="thin"/>
    </border>
    <border>
      <left/>
      <right style="medium"/>
      <top/>
      <bottom style="medium"/>
    </border>
    <border>
      <left style="medium"/>
      <right/>
      <top style="thin"/>
      <bottom/>
    </border>
    <border>
      <left style="medium"/>
      <right style="medium"/>
      <top style="medium"/>
      <bottom style="thin"/>
    </border>
    <border>
      <left style="medium"/>
      <right/>
      <top style="medium"/>
      <bottom/>
    </border>
    <border>
      <left style="medium"/>
      <right/>
      <top/>
      <bottom/>
    </border>
    <border>
      <left style="medium"/>
      <right/>
      <top/>
      <bottom style="medium"/>
    </border>
    <border>
      <left style="medium"/>
      <right style="medium"/>
      <top style="thin"/>
      <bottom style="medium"/>
    </border>
    <border>
      <left style="medium"/>
      <right style="medium"/>
      <top style="thin"/>
      <bottom style="thin"/>
    </border>
    <border>
      <left/>
      <right/>
      <top style="thin"/>
      <bottom style="thin"/>
    </border>
    <border>
      <left/>
      <right/>
      <top style="thin"/>
      <bottom style="medium"/>
    </border>
    <border>
      <left style="thin"/>
      <right/>
      <top style="medium"/>
      <bottom/>
    </border>
    <border>
      <left style="thin"/>
      <right/>
      <top/>
      <bottom/>
    </border>
    <border>
      <left style="thin"/>
      <right/>
      <top/>
      <bottom style="mediu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thin"/>
    </border>
    <border>
      <left/>
      <right style="medium"/>
      <top style="thin"/>
      <bottom style="thin"/>
    </border>
    <border>
      <left/>
      <right style="medium"/>
      <top style="thin"/>
      <bottom style="medium"/>
    </border>
    <border>
      <left/>
      <right/>
      <top style="thin"/>
      <bottom/>
    </border>
    <border>
      <left/>
      <right style="medium"/>
      <top style="medium"/>
      <bottom style="medium"/>
    </border>
    <border>
      <left style="medium"/>
      <right/>
      <top style="medium"/>
      <bottom style="medium"/>
    </border>
    <border>
      <left style="thick"/>
      <right style="thick"/>
      <top style="thick"/>
      <bottom style="thick"/>
    </border>
    <border>
      <left/>
      <right style="thin"/>
      <top/>
      <bottom style="medium"/>
    </border>
    <border>
      <left style="medium"/>
      <right style="medium"/>
      <top style="medium"/>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thin"/>
    </border>
    <border>
      <left style="thin"/>
      <right/>
      <top style="medium"/>
      <bottom style="thin"/>
    </border>
    <border>
      <left style="thin"/>
      <right/>
      <top style="thin"/>
      <bottom style="thin"/>
    </border>
    <border>
      <left style="thin"/>
      <right/>
      <top style="thin"/>
      <bottom style="mediu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200">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0" fillId="0" borderId="0" xfId="0" applyFill="1" applyAlignment="1" applyProtection="1">
      <alignment horizontal="center" vertical="center"/>
      <protection/>
    </xf>
    <xf numFmtId="0" fontId="2" fillId="10" borderId="0" xfId="0" applyFont="1" applyFill="1" applyAlignment="1">
      <alignment horizontal="left" vertical="center"/>
    </xf>
    <xf numFmtId="1" fontId="2" fillId="8" borderId="0" xfId="0" applyNumberFormat="1" applyFont="1" applyFill="1" applyAlignment="1">
      <alignment horizontal="center" vertical="center"/>
    </xf>
    <xf numFmtId="1" fontId="2" fillId="9" borderId="0" xfId="0" applyNumberFormat="1" applyFont="1" applyFill="1" applyAlignment="1">
      <alignment horizontal="center" vertical="center"/>
    </xf>
    <xf numFmtId="0" fontId="2" fillId="10" borderId="10" xfId="0" applyFont="1" applyFill="1" applyBorder="1" applyAlignment="1">
      <alignment/>
    </xf>
    <xf numFmtId="0" fontId="2" fillId="10" borderId="11" xfId="0" applyFont="1" applyFill="1" applyBorder="1" applyAlignment="1">
      <alignment horizontal="left" vertical="center"/>
    </xf>
    <xf numFmtId="1" fontId="2" fillId="8" borderId="11" xfId="0" applyNumberFormat="1" applyFont="1" applyFill="1" applyBorder="1" applyAlignment="1">
      <alignment horizontal="center" vertical="center"/>
    </xf>
    <xf numFmtId="1" fontId="2" fillId="9" borderId="11" xfId="0" applyNumberFormat="1" applyFont="1" applyFill="1" applyBorder="1" applyAlignment="1">
      <alignment horizontal="center" vertical="center"/>
    </xf>
    <xf numFmtId="0" fontId="2" fillId="16" borderId="10" xfId="0" applyFont="1" applyFill="1" applyBorder="1" applyAlignment="1">
      <alignment horizontal="center" vertical="center"/>
    </xf>
    <xf numFmtId="0" fontId="2" fillId="17" borderId="10" xfId="0" applyFont="1" applyFill="1" applyBorder="1" applyAlignment="1">
      <alignment horizontal="center" vertical="center"/>
    </xf>
    <xf numFmtId="0" fontId="0" fillId="4" borderId="12" xfId="0" applyFont="1" applyFill="1" applyBorder="1" applyAlignment="1" applyProtection="1">
      <alignment horizontal="left" vertical="center" textRotation="45" wrapText="1"/>
      <protection/>
    </xf>
    <xf numFmtId="0" fontId="0" fillId="4" borderId="13" xfId="0" applyFont="1" applyFill="1" applyBorder="1" applyAlignment="1" applyProtection="1">
      <alignment horizontal="left" vertical="center" textRotation="45" wrapText="1"/>
      <protection/>
    </xf>
    <xf numFmtId="0" fontId="0" fillId="2" borderId="14" xfId="0" applyFont="1" applyFill="1" applyBorder="1" applyAlignment="1" applyProtection="1">
      <alignment horizontal="center" vertical="center" textRotation="45" wrapText="1"/>
      <protection/>
    </xf>
    <xf numFmtId="0" fontId="2" fillId="18" borderId="12" xfId="0" applyFont="1" applyFill="1" applyBorder="1" applyAlignment="1" applyProtection="1">
      <alignment horizontal="center" vertical="center" textRotation="90" wrapText="1"/>
      <protection/>
    </xf>
    <xf numFmtId="0" fontId="2" fillId="4" borderId="13" xfId="0" applyFont="1" applyFill="1" applyBorder="1" applyAlignment="1" applyProtection="1">
      <alignment horizontal="center" vertical="center" textRotation="90"/>
      <protection/>
    </xf>
    <xf numFmtId="0" fontId="2" fillId="8" borderId="15" xfId="0" applyFont="1" applyFill="1" applyBorder="1" applyAlignment="1" applyProtection="1">
      <alignment horizontal="center" vertical="center" wrapText="1"/>
      <protection/>
    </xf>
    <xf numFmtId="9" fontId="2" fillId="18" borderId="16" xfId="0" applyNumberFormat="1" applyFont="1" applyFill="1" applyBorder="1" applyAlignment="1" applyProtection="1">
      <alignment horizontal="center" vertical="center"/>
      <protection/>
    </xf>
    <xf numFmtId="0" fontId="2" fillId="4" borderId="17" xfId="0" applyFont="1" applyFill="1" applyBorder="1" applyAlignment="1" applyProtection="1">
      <alignment/>
      <protection/>
    </xf>
    <xf numFmtId="0" fontId="0" fillId="0" borderId="18" xfId="0"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Fill="1" applyAlignment="1" applyProtection="1">
      <alignment/>
      <protection/>
    </xf>
    <xf numFmtId="1" fontId="0" fillId="0" borderId="0" xfId="0" applyNumberFormat="1"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ill="1" applyAlignment="1" applyProtection="1">
      <alignment/>
      <protection/>
    </xf>
    <xf numFmtId="9" fontId="2" fillId="18" borderId="19" xfId="0" applyNumberFormat="1" applyFont="1" applyFill="1" applyBorder="1" applyAlignment="1" applyProtection="1">
      <alignment horizontal="center" vertical="center"/>
      <protection/>
    </xf>
    <xf numFmtId="0" fontId="2" fillId="4" borderId="16" xfId="0" applyFont="1" applyFill="1" applyBorder="1" applyAlignment="1" applyProtection="1">
      <alignment/>
      <protection/>
    </xf>
    <xf numFmtId="0" fontId="0" fillId="0" borderId="0" xfId="0"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4" fillId="10" borderId="0" xfId="0" applyFont="1" applyFill="1" applyAlignment="1" applyProtection="1">
      <alignment horizontal="left" vertical="center" wrapText="1"/>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Font="1" applyFill="1" applyAlignment="1" applyProtection="1">
      <alignment horizontal="center" vertical="center" wrapText="1"/>
      <protection/>
    </xf>
    <xf numFmtId="9" fontId="0" fillId="0" borderId="0" xfId="0" applyNumberFormat="1" applyFill="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13" fillId="0" borderId="0" xfId="0" applyFont="1" applyFill="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4" fillId="1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Alignment="1" applyProtection="1">
      <alignment/>
      <protection/>
    </xf>
    <xf numFmtId="0" fontId="14" fillId="0" borderId="0" xfId="0" applyFont="1" applyFill="1" applyBorder="1" applyAlignment="1" applyProtection="1">
      <alignment horizontal="center" vertical="center" wrapText="1"/>
      <protection/>
    </xf>
    <xf numFmtId="0" fontId="2" fillId="8" borderId="20" xfId="0" applyFont="1" applyFill="1" applyBorder="1" applyAlignment="1" applyProtection="1">
      <alignment horizontal="center" vertical="center" wrapText="1"/>
      <protection/>
    </xf>
    <xf numFmtId="0" fontId="3" fillId="4" borderId="0" xfId="0" applyFont="1" applyFill="1" applyBorder="1" applyAlignment="1" applyProtection="1">
      <alignment horizontal="justify" vertical="center" wrapText="1"/>
      <protection/>
    </xf>
    <xf numFmtId="0" fontId="0" fillId="2" borderId="21" xfId="0" applyFill="1" applyBorder="1" applyAlignment="1" applyProtection="1">
      <alignment horizontal="center" vertical="center" wrapText="1"/>
      <protection/>
    </xf>
    <xf numFmtId="0" fontId="15" fillId="0" borderId="0" xfId="0" applyFont="1" applyFill="1" applyAlignment="1" applyProtection="1">
      <alignment horizontal="center" vertical="center"/>
      <protection/>
    </xf>
    <xf numFmtId="0" fontId="16" fillId="0" borderId="0" xfId="0" applyFont="1" applyFill="1" applyBorder="1" applyAlignment="1">
      <alignment horizontal="center"/>
    </xf>
    <xf numFmtId="9" fontId="0" fillId="0" borderId="0" xfId="0" applyNumberFormat="1" applyAlignment="1">
      <alignment/>
    </xf>
    <xf numFmtId="0" fontId="0" fillId="0" borderId="0" xfId="0" applyAlignment="1">
      <alignment/>
    </xf>
    <xf numFmtId="0" fontId="2" fillId="2" borderId="15" xfId="0" applyFont="1" applyFill="1" applyBorder="1" applyAlignment="1">
      <alignment horizontal="center"/>
    </xf>
    <xf numFmtId="0" fontId="0" fillId="0" borderId="22" xfId="0" applyBorder="1" applyAlignment="1" applyProtection="1">
      <alignment/>
      <protection/>
    </xf>
    <xf numFmtId="0" fontId="8" fillId="0" borderId="22" xfId="0" applyFont="1" applyBorder="1" applyAlignment="1" applyProtection="1">
      <alignment/>
      <protection/>
    </xf>
    <xf numFmtId="0" fontId="2" fillId="2" borderId="14" xfId="0" applyFont="1" applyFill="1" applyBorder="1" applyAlignment="1" applyProtection="1">
      <alignment horizontal="center"/>
      <protection/>
    </xf>
    <xf numFmtId="0" fontId="2" fillId="4" borderId="20" xfId="0" applyFont="1" applyFill="1" applyBorder="1" applyAlignment="1" applyProtection="1">
      <alignment/>
      <protection/>
    </xf>
    <xf numFmtId="0" fontId="2" fillId="2" borderId="15"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4" fillId="4" borderId="24" xfId="0" applyFont="1" applyFill="1" applyBorder="1" applyAlignment="1" applyProtection="1">
      <alignment/>
      <protection/>
    </xf>
    <xf numFmtId="0" fontId="2" fillId="0" borderId="25" xfId="0" applyFont="1" applyFill="1" applyBorder="1" applyAlignment="1" applyProtection="1">
      <alignment horizontal="center"/>
      <protection/>
    </xf>
    <xf numFmtId="0" fontId="4" fillId="4" borderId="26" xfId="0" applyFont="1" applyFill="1" applyBorder="1" applyAlignment="1" applyProtection="1">
      <alignment/>
      <protection/>
    </xf>
    <xf numFmtId="0" fontId="2" fillId="0" borderId="27" xfId="0" applyFont="1" applyFill="1" applyBorder="1" applyAlignment="1" applyProtection="1">
      <alignment horizontal="center"/>
      <protection/>
    </xf>
    <xf numFmtId="0" fontId="4" fillId="4" borderId="28" xfId="0" applyFont="1" applyFill="1" applyBorder="1" applyAlignment="1" applyProtection="1">
      <alignment/>
      <protection/>
    </xf>
    <xf numFmtId="9" fontId="2" fillId="10" borderId="29" xfId="0" applyNumberFormat="1"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32"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4" fillId="4" borderId="29" xfId="0" applyFont="1" applyFill="1" applyBorder="1" applyAlignment="1" applyProtection="1">
      <alignment/>
      <protection/>
    </xf>
    <xf numFmtId="0" fontId="4" fillId="4" borderId="33" xfId="0" applyFont="1" applyFill="1" applyBorder="1" applyAlignment="1" applyProtection="1">
      <alignment/>
      <protection/>
    </xf>
    <xf numFmtId="0" fontId="4" fillId="4" borderId="34" xfId="0" applyFont="1" applyFill="1" applyBorder="1" applyAlignment="1" applyProtection="1">
      <alignment/>
      <protection/>
    </xf>
    <xf numFmtId="0" fontId="4" fillId="4" borderId="18" xfId="0" applyFont="1" applyFill="1" applyBorder="1" applyAlignment="1" applyProtection="1">
      <alignment/>
      <protection/>
    </xf>
    <xf numFmtId="0" fontId="4" fillId="4" borderId="35" xfId="0" applyFont="1" applyFill="1" applyBorder="1" applyAlignment="1" applyProtection="1">
      <alignment/>
      <protection/>
    </xf>
    <xf numFmtId="0" fontId="4" fillId="4" borderId="36" xfId="0" applyFont="1" applyFill="1" applyBorder="1" applyAlignment="1" applyProtection="1">
      <alignment/>
      <protection/>
    </xf>
    <xf numFmtId="0" fontId="2" fillId="0" borderId="37" xfId="0" applyFont="1" applyFill="1" applyBorder="1" applyAlignment="1" applyProtection="1">
      <alignment horizontal="center"/>
      <protection/>
    </xf>
    <xf numFmtId="0" fontId="2" fillId="0" borderId="38" xfId="0" applyFont="1" applyFill="1" applyBorder="1" applyAlignment="1" applyProtection="1">
      <alignment horizontal="center"/>
      <protection/>
    </xf>
    <xf numFmtId="0" fontId="2" fillId="0" borderId="39" xfId="0" applyFont="1" applyFill="1" applyBorder="1" applyAlignment="1" applyProtection="1">
      <alignment horizontal="center"/>
      <protection/>
    </xf>
    <xf numFmtId="9" fontId="2" fillId="10" borderId="20" xfId="0" applyNumberFormat="1" applyFont="1" applyFill="1" applyBorder="1" applyAlignment="1" applyProtection="1">
      <alignment horizontal="center"/>
      <protection/>
    </xf>
    <xf numFmtId="9" fontId="0" fillId="4" borderId="40" xfId="0" applyNumberFormat="1" applyFill="1" applyBorder="1" applyAlignment="1" applyProtection="1">
      <alignment horizontal="center" vertical="center"/>
      <protection/>
    </xf>
    <xf numFmtId="0" fontId="0" fillId="4" borderId="40" xfId="0" applyFont="1" applyFill="1" applyBorder="1" applyAlignment="1" applyProtection="1">
      <alignment horizontal="left" vertical="center" wrapText="1"/>
      <protection/>
    </xf>
    <xf numFmtId="9" fontId="0" fillId="4" borderId="41" xfId="0" applyNumberFormat="1" applyFill="1" applyBorder="1" applyAlignment="1" applyProtection="1">
      <alignment horizontal="center" vertical="center"/>
      <protection/>
    </xf>
    <xf numFmtId="9" fontId="0" fillId="4" borderId="42" xfId="0" applyNumberFormat="1" applyFill="1" applyBorder="1" applyAlignment="1" applyProtection="1">
      <alignment horizontal="center" vertical="center"/>
      <protection/>
    </xf>
    <xf numFmtId="9" fontId="0" fillId="4" borderId="43" xfId="0" applyNumberFormat="1" applyFill="1" applyBorder="1" applyAlignment="1" applyProtection="1">
      <alignment horizontal="center" vertical="center"/>
      <protection/>
    </xf>
    <xf numFmtId="0" fontId="0" fillId="4" borderId="44" xfId="0" applyFont="1" applyFill="1" applyBorder="1" applyAlignment="1" applyProtection="1">
      <alignment/>
      <protection/>
    </xf>
    <xf numFmtId="0" fontId="0" fillId="4" borderId="45" xfId="0" applyFont="1" applyFill="1" applyBorder="1" applyAlignment="1" applyProtection="1">
      <alignment/>
      <protection/>
    </xf>
    <xf numFmtId="0" fontId="0" fillId="4" borderId="46" xfId="0" applyFont="1" applyFill="1" applyBorder="1" applyAlignment="1" applyProtection="1">
      <alignment horizontal="left" vertical="center" wrapText="1"/>
      <protection/>
    </xf>
    <xf numFmtId="0" fontId="0" fillId="2" borderId="29"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3" xfId="0" applyFill="1" applyBorder="1" applyAlignment="1" applyProtection="1">
      <alignment horizontal="center" vertical="center" wrapText="1"/>
      <protection/>
    </xf>
    <xf numFmtId="9" fontId="14" fillId="0" borderId="22" xfId="0" applyNumberFormat="1" applyFont="1" applyFill="1" applyBorder="1" applyAlignment="1" applyProtection="1">
      <alignment horizontal="center" vertical="center"/>
      <protection/>
    </xf>
    <xf numFmtId="1" fontId="14" fillId="0" borderId="22" xfId="0" applyNumberFormat="1" applyFont="1" applyFill="1" applyBorder="1" applyAlignment="1" applyProtection="1">
      <alignment horizontal="center" vertical="center"/>
      <protection/>
    </xf>
    <xf numFmtId="0" fontId="0" fillId="2" borderId="35" xfId="0" applyFill="1" applyBorder="1" applyAlignment="1" applyProtection="1">
      <alignment horizontal="center" vertical="center" wrapText="1"/>
      <protection/>
    </xf>
    <xf numFmtId="0" fontId="0" fillId="4" borderId="40" xfId="0" applyFill="1" applyBorder="1" applyAlignment="1" applyProtection="1">
      <alignment horizontal="left" vertical="center" wrapText="1"/>
      <protection/>
    </xf>
    <xf numFmtId="0" fontId="7" fillId="4" borderId="10" xfId="0" applyFont="1" applyFill="1" applyBorder="1" applyAlignment="1" applyProtection="1">
      <alignment horizontal="center" vertical="center" wrapText="1"/>
      <protection/>
    </xf>
    <xf numFmtId="0" fontId="2" fillId="18" borderId="16" xfId="0" applyFont="1" applyFill="1" applyBorder="1" applyAlignment="1" applyProtection="1">
      <alignment horizontal="center" vertical="center"/>
      <protection/>
    </xf>
    <xf numFmtId="0" fontId="2" fillId="18" borderId="17" xfId="0" applyFont="1" applyFill="1" applyBorder="1" applyAlignment="1" applyProtection="1">
      <alignment horizontal="center" vertical="center"/>
      <protection/>
    </xf>
    <xf numFmtId="0" fontId="14" fillId="0" borderId="0" xfId="0" applyFont="1" applyAlignment="1">
      <alignment/>
    </xf>
    <xf numFmtId="0" fontId="2" fillId="18" borderId="19" xfId="0" applyFont="1" applyFill="1" applyBorder="1" applyAlignment="1" applyProtection="1">
      <alignment horizontal="center" vertical="center"/>
      <protection/>
    </xf>
    <xf numFmtId="0" fontId="14" fillId="0" borderId="0" xfId="0" applyFont="1" applyFill="1" applyAlignment="1">
      <alignment/>
    </xf>
    <xf numFmtId="0" fontId="14" fillId="0" borderId="0" xfId="0" applyFont="1" applyFill="1" applyBorder="1" applyAlignment="1" applyProtection="1">
      <alignment horizontal="center" vertical="center"/>
      <protection locked="0"/>
    </xf>
    <xf numFmtId="0" fontId="0" fillId="4" borderId="40" xfId="0" applyFont="1" applyFill="1" applyBorder="1" applyAlignment="1" applyProtection="1">
      <alignment vertical="center" wrapText="1"/>
      <protection/>
    </xf>
    <xf numFmtId="0" fontId="14" fillId="0" borderId="0" xfId="0" applyFont="1" applyAlignment="1">
      <alignment horizontal="center"/>
    </xf>
    <xf numFmtId="0" fontId="16" fillId="0" borderId="0" xfId="0" applyFont="1" applyFill="1" applyBorder="1" applyAlignment="1" applyProtection="1">
      <alignment horizontal="center"/>
      <protection locked="0"/>
    </xf>
    <xf numFmtId="0" fontId="0" fillId="2" borderId="40" xfId="0" applyFill="1" applyBorder="1" applyAlignment="1" applyProtection="1">
      <alignment horizontal="center" vertical="center" wrapText="1"/>
      <protection/>
    </xf>
    <xf numFmtId="1" fontId="0" fillId="0" borderId="0" xfId="0" applyNumberFormat="1" applyFill="1" applyBorder="1" applyAlignment="1" applyProtection="1">
      <alignment horizontal="center" vertical="center"/>
      <protection/>
    </xf>
    <xf numFmtId="1" fontId="0" fillId="0" borderId="47" xfId="0" applyNumberFormat="1" applyFill="1" applyBorder="1" applyAlignment="1" applyProtection="1">
      <alignment horizontal="center" vertical="center"/>
      <protection/>
    </xf>
    <xf numFmtId="0" fontId="14" fillId="0" borderId="47" xfId="0" applyFont="1" applyFill="1" applyBorder="1" applyAlignment="1" applyProtection="1">
      <alignment horizontal="center" vertical="center" wrapText="1"/>
      <protection/>
    </xf>
    <xf numFmtId="9" fontId="0" fillId="10" borderId="20" xfId="0" applyNumberFormat="1" applyFill="1" applyBorder="1" applyAlignment="1" applyProtection="1">
      <alignment horizontal="center" vertical="center"/>
      <protection/>
    </xf>
    <xf numFmtId="0" fontId="2" fillId="8" borderId="48" xfId="0" applyFont="1" applyFill="1" applyBorder="1" applyAlignment="1" applyProtection="1">
      <alignment horizontal="center" vertical="center" wrapText="1"/>
      <protection/>
    </xf>
    <xf numFmtId="0" fontId="2" fillId="18" borderId="20" xfId="0" applyFont="1" applyFill="1" applyBorder="1" applyAlignment="1" applyProtection="1">
      <alignment horizontal="center" vertical="center"/>
      <protection/>
    </xf>
    <xf numFmtId="0" fontId="0" fillId="0" borderId="0" xfId="0" applyFont="1" applyAlignment="1">
      <alignment/>
    </xf>
    <xf numFmtId="0" fontId="0" fillId="0" borderId="0" xfId="0" applyAlignment="1">
      <alignment vertical="center"/>
    </xf>
    <xf numFmtId="0" fontId="0" fillId="0" borderId="0" xfId="0" applyAlignment="1">
      <alignment horizontal="center"/>
    </xf>
    <xf numFmtId="0" fontId="0" fillId="0" borderId="0" xfId="0" applyFill="1" applyAlignment="1">
      <alignment horizontal="center"/>
    </xf>
    <xf numFmtId="0" fontId="3" fillId="4" borderId="11" xfId="0" applyFont="1" applyFill="1" applyBorder="1" applyAlignment="1" applyProtection="1">
      <alignment horizontal="justify" vertical="center" wrapText="1"/>
      <protection/>
    </xf>
    <xf numFmtId="0" fontId="2" fillId="18" borderId="16" xfId="0" applyFont="1" applyFill="1" applyBorder="1" applyAlignment="1" applyProtection="1">
      <alignment horizontal="center" vertical="center" textRotation="90" wrapText="1"/>
      <protection/>
    </xf>
    <xf numFmtId="0" fontId="2" fillId="4" borderId="17" xfId="0" applyFont="1" applyFill="1" applyBorder="1" applyAlignment="1" applyProtection="1">
      <alignment horizontal="center" vertical="center" textRotation="90"/>
      <protection/>
    </xf>
    <xf numFmtId="1" fontId="2" fillId="8" borderId="10" xfId="0" applyNumberFormat="1" applyFont="1" applyFill="1" applyBorder="1" applyAlignment="1">
      <alignment horizontal="center" vertical="center"/>
    </xf>
    <xf numFmtId="1" fontId="2" fillId="9" borderId="10" xfId="0" applyNumberFormat="1" applyFont="1" applyFill="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xf>
    <xf numFmtId="0" fontId="0" fillId="0" borderId="0" xfId="0" applyBorder="1" applyAlignment="1">
      <alignment/>
    </xf>
    <xf numFmtId="9" fontId="0" fillId="24" borderId="48" xfId="0" applyNumberFormat="1" applyFill="1" applyBorder="1" applyAlignment="1" applyProtection="1">
      <alignment horizontal="center"/>
      <protection locked="0"/>
    </xf>
    <xf numFmtId="9" fontId="0" fillId="24" borderId="48" xfId="0" applyNumberFormat="1" applyFont="1" applyFill="1" applyBorder="1" applyAlignment="1" applyProtection="1">
      <alignment horizontal="center"/>
      <protection locked="0"/>
    </xf>
    <xf numFmtId="0" fontId="13" fillId="0" borderId="0" xfId="0" applyFont="1" applyAlignment="1">
      <alignment/>
    </xf>
    <xf numFmtId="0" fontId="17" fillId="0" borderId="0" xfId="0" applyFont="1" applyAlignment="1">
      <alignment horizontal="center"/>
    </xf>
    <xf numFmtId="0" fontId="15" fillId="0" borderId="0" xfId="0" applyFont="1" applyBorder="1" applyAlignment="1">
      <alignment/>
    </xf>
    <xf numFmtId="0" fontId="15" fillId="0" borderId="49" xfId="0" applyFont="1" applyBorder="1" applyAlignment="1">
      <alignment/>
    </xf>
    <xf numFmtId="0" fontId="0" fillId="4" borderId="11" xfId="0" applyFill="1" applyBorder="1" applyAlignment="1">
      <alignment/>
    </xf>
    <xf numFmtId="0" fontId="0" fillId="0" borderId="10" xfId="0" applyBorder="1" applyAlignment="1">
      <alignment/>
    </xf>
    <xf numFmtId="0" fontId="0" fillId="0" borderId="11" xfId="0" applyBorder="1" applyAlignment="1">
      <alignment/>
    </xf>
    <xf numFmtId="0" fontId="9" fillId="0" borderId="50" xfId="0" applyFont="1" applyBorder="1" applyAlignment="1">
      <alignment horizontal="center"/>
    </xf>
    <xf numFmtId="0" fontId="0" fillId="0" borderId="51" xfId="0" applyBorder="1" applyAlignment="1">
      <alignment/>
    </xf>
    <xf numFmtId="0" fontId="0" fillId="4" borderId="34" xfId="0" applyFont="1" applyFill="1" applyBorder="1" applyAlignment="1">
      <alignment/>
    </xf>
    <xf numFmtId="0" fontId="0" fillId="4" borderId="33" xfId="0" applyFont="1" applyFill="1" applyBorder="1" applyAlignment="1">
      <alignment/>
    </xf>
    <xf numFmtId="0" fontId="0" fillId="4" borderId="34" xfId="0" applyFill="1" applyBorder="1" applyAlignment="1">
      <alignment/>
    </xf>
    <xf numFmtId="9" fontId="0" fillId="4" borderId="34" xfId="0" applyNumberFormat="1" applyFont="1" applyFill="1" applyBorder="1" applyAlignment="1">
      <alignment/>
    </xf>
    <xf numFmtId="0" fontId="0" fillId="4" borderId="33" xfId="0" applyFont="1" applyFill="1" applyBorder="1" applyAlignment="1">
      <alignment vertical="center" wrapText="1"/>
    </xf>
    <xf numFmtId="0" fontId="0" fillId="4" borderId="33" xfId="0" applyFill="1" applyBorder="1" applyAlignment="1">
      <alignment/>
    </xf>
    <xf numFmtId="0" fontId="2" fillId="15" borderId="52" xfId="0" applyFont="1" applyFill="1" applyBorder="1" applyAlignment="1" applyProtection="1">
      <alignment horizontal="center" vertical="center" textRotation="90" wrapText="1"/>
      <protection/>
    </xf>
    <xf numFmtId="0" fontId="4" fillId="0" borderId="0" xfId="0" applyFont="1" applyAlignment="1">
      <alignment/>
    </xf>
    <xf numFmtId="0" fontId="4" fillId="10" borderId="52" xfId="0" applyFont="1" applyFill="1" applyBorder="1" applyAlignment="1">
      <alignment/>
    </xf>
    <xf numFmtId="0" fontId="14" fillId="0" borderId="0" xfId="0" applyFont="1" applyAlignment="1" applyProtection="1">
      <alignment/>
      <protection/>
    </xf>
    <xf numFmtId="0" fontId="0" fillId="0" borderId="0" xfId="0" applyBorder="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protection/>
    </xf>
    <xf numFmtId="0" fontId="2" fillId="11" borderId="52" xfId="0" applyFont="1" applyFill="1" applyBorder="1" applyAlignment="1" applyProtection="1">
      <alignment horizontal="center" vertical="center" textRotation="90" wrapText="1"/>
      <protection/>
    </xf>
    <xf numFmtId="0" fontId="0" fillId="15" borderId="37" xfId="0" applyFont="1" applyFill="1" applyBorder="1" applyAlignment="1" applyProtection="1">
      <alignment horizontal="center" vertical="center" textRotation="90"/>
      <protection/>
    </xf>
    <xf numFmtId="1" fontId="2" fillId="15" borderId="19" xfId="0" applyNumberFormat="1" applyFont="1" applyFill="1" applyBorder="1" applyAlignment="1" applyProtection="1">
      <alignment horizontal="center" vertical="center"/>
      <protection/>
    </xf>
    <xf numFmtId="1" fontId="0" fillId="15" borderId="53" xfId="0" applyNumberFormat="1" applyFill="1" applyBorder="1" applyAlignment="1" applyProtection="1">
      <alignment horizontal="center" vertical="center"/>
      <protection/>
    </xf>
    <xf numFmtId="1" fontId="0" fillId="15" borderId="40" xfId="0" applyNumberFormat="1" applyFill="1" applyBorder="1" applyAlignment="1" applyProtection="1">
      <alignment horizontal="center" vertical="center"/>
      <protection/>
    </xf>
    <xf numFmtId="1" fontId="0" fillId="15" borderId="54" xfId="0" applyNumberFormat="1" applyFill="1" applyBorder="1" applyAlignment="1" applyProtection="1">
      <alignment horizontal="center" vertical="center"/>
      <protection/>
    </xf>
    <xf numFmtId="0" fontId="15" fillId="11" borderId="55" xfId="0" applyFont="1" applyFill="1" applyBorder="1" applyAlignment="1" applyProtection="1">
      <alignment horizontal="center" vertical="center"/>
      <protection locked="0"/>
    </xf>
    <xf numFmtId="0" fontId="15" fillId="11" borderId="56" xfId="0" applyFont="1" applyFill="1" applyBorder="1" applyAlignment="1" applyProtection="1">
      <alignment horizontal="center" vertical="center"/>
      <protection locked="0"/>
    </xf>
    <xf numFmtId="0" fontId="15" fillId="11" borderId="57" xfId="0" applyFont="1" applyFill="1" applyBorder="1" applyAlignment="1" applyProtection="1">
      <alignment horizontal="center" vertical="center"/>
      <protection locked="0"/>
    </xf>
    <xf numFmtId="1" fontId="2" fillId="15" borderId="17" xfId="0" applyNumberFormat="1" applyFont="1" applyFill="1" applyBorder="1" applyAlignment="1" applyProtection="1">
      <alignment horizontal="center" vertical="center"/>
      <protection/>
    </xf>
    <xf numFmtId="1" fontId="2" fillId="15" borderId="16" xfId="0" applyNumberFormat="1" applyFont="1" applyFill="1" applyBorder="1" applyAlignment="1" applyProtection="1">
      <alignment horizontal="center" vertical="center"/>
      <protection/>
    </xf>
    <xf numFmtId="1" fontId="0" fillId="15" borderId="58" xfId="0" applyNumberFormat="1" applyFill="1" applyBorder="1" applyAlignment="1" applyProtection="1">
      <alignment horizontal="center" vertical="center"/>
      <protection/>
    </xf>
    <xf numFmtId="0" fontId="15" fillId="11" borderId="58" xfId="0" applyFont="1" applyFill="1" applyBorder="1" applyAlignment="1" applyProtection="1">
      <alignment horizontal="center" vertical="center"/>
      <protection locked="0"/>
    </xf>
    <xf numFmtId="0" fontId="15" fillId="11" borderId="12" xfId="0" applyFont="1" applyFill="1" applyBorder="1" applyAlignment="1" applyProtection="1">
      <alignment horizontal="center"/>
      <protection locked="0"/>
    </xf>
    <xf numFmtId="0" fontId="15" fillId="11" borderId="17" xfId="0" applyFont="1" applyFill="1" applyBorder="1" applyAlignment="1" applyProtection="1">
      <alignment horizontal="center"/>
      <protection locked="0"/>
    </xf>
    <xf numFmtId="0" fontId="15" fillId="11" borderId="13" xfId="0" applyFont="1" applyFill="1" applyBorder="1" applyAlignment="1" applyProtection="1">
      <alignment horizontal="center"/>
      <protection locked="0"/>
    </xf>
    <xf numFmtId="9" fontId="15" fillId="11" borderId="29" xfId="0" applyNumberFormat="1" applyFont="1" applyFill="1" applyBorder="1" applyAlignment="1" applyProtection="1">
      <alignment horizontal="center"/>
      <protection locked="0"/>
    </xf>
    <xf numFmtId="9" fontId="15" fillId="11" borderId="34" xfId="0" applyNumberFormat="1" applyFont="1" applyFill="1" applyBorder="1" applyAlignment="1" applyProtection="1">
      <alignment horizontal="center"/>
      <protection locked="0"/>
    </xf>
    <xf numFmtId="9" fontId="15" fillId="11" borderId="33" xfId="0" applyNumberFormat="1" applyFont="1" applyFill="1" applyBorder="1" applyAlignment="1" applyProtection="1">
      <alignment horizontal="center"/>
      <protection locked="0"/>
    </xf>
    <xf numFmtId="0" fontId="15" fillId="11" borderId="41" xfId="0" applyFont="1" applyFill="1" applyBorder="1" applyAlignment="1" applyProtection="1">
      <alignment horizontal="center"/>
      <protection locked="0"/>
    </xf>
    <xf numFmtId="0" fontId="15" fillId="11" borderId="53" xfId="0" applyFont="1" applyFill="1" applyBorder="1" applyAlignment="1" applyProtection="1">
      <alignment horizontal="center"/>
      <protection locked="0"/>
    </xf>
    <xf numFmtId="0" fontId="15" fillId="11" borderId="59" xfId="0" applyFont="1" applyFill="1" applyBorder="1" applyAlignment="1" applyProtection="1">
      <alignment horizontal="center"/>
      <protection locked="0"/>
    </xf>
    <xf numFmtId="0" fontId="15" fillId="11" borderId="42" xfId="0" applyFont="1" applyFill="1" applyBorder="1" applyAlignment="1" applyProtection="1">
      <alignment horizontal="center"/>
      <protection locked="0"/>
    </xf>
    <xf numFmtId="0" fontId="15" fillId="11" borderId="40" xfId="0" applyFont="1" applyFill="1" applyBorder="1" applyAlignment="1" applyProtection="1">
      <alignment horizontal="center"/>
      <protection locked="0"/>
    </xf>
    <xf numFmtId="0" fontId="15" fillId="11" borderId="60" xfId="0" applyFont="1" applyFill="1" applyBorder="1" applyAlignment="1" applyProtection="1">
      <alignment horizontal="center"/>
      <protection locked="0"/>
    </xf>
    <xf numFmtId="0" fontId="15" fillId="11" borderId="43" xfId="0" applyFont="1" applyFill="1" applyBorder="1" applyAlignment="1" applyProtection="1">
      <alignment horizontal="center"/>
      <protection locked="0"/>
    </xf>
    <xf numFmtId="0" fontId="15" fillId="11" borderId="54" xfId="0" applyFont="1" applyFill="1" applyBorder="1" applyAlignment="1" applyProtection="1">
      <alignment horizontal="center"/>
      <protection locked="0"/>
    </xf>
    <xf numFmtId="0" fontId="15" fillId="11" borderId="61" xfId="0" applyFont="1" applyFill="1" applyBorder="1" applyAlignment="1" applyProtection="1">
      <alignment horizontal="center"/>
      <protection locked="0"/>
    </xf>
    <xf numFmtId="0" fontId="15" fillId="11" borderId="40" xfId="0" applyFont="1" applyFill="1" applyBorder="1" applyAlignment="1" applyProtection="1">
      <alignment horizontal="center" vertical="center"/>
      <protection locked="0"/>
    </xf>
    <xf numFmtId="1" fontId="18" fillId="15" borderId="20" xfId="0" applyNumberFormat="1" applyFont="1" applyFill="1" applyBorder="1" applyAlignment="1" applyProtection="1">
      <alignment horizontal="center" vertical="center"/>
      <protection/>
    </xf>
    <xf numFmtId="1" fontId="18" fillId="11" borderId="15" xfId="0" applyNumberFormat="1" applyFont="1" applyFill="1" applyBorder="1" applyAlignment="1" applyProtection="1">
      <alignment horizontal="center" vertical="center"/>
      <protection/>
    </xf>
    <xf numFmtId="1" fontId="18" fillId="15" borderId="15" xfId="0" applyNumberFormat="1" applyFont="1" applyFill="1" applyBorder="1" applyAlignment="1" applyProtection="1">
      <alignment horizontal="center" vertical="center"/>
      <protection/>
    </xf>
    <xf numFmtId="0" fontId="15" fillId="11" borderId="53" xfId="0" applyFont="1" applyFill="1" applyBorder="1" applyAlignment="1" applyProtection="1">
      <alignment horizontal="center" vertical="center"/>
      <protection locked="0"/>
    </xf>
    <xf numFmtId="1" fontId="2" fillId="15" borderId="20" xfId="0" applyNumberFormat="1" applyFont="1" applyFill="1" applyBorder="1" applyAlignment="1" applyProtection="1">
      <alignment horizontal="center" vertical="center"/>
      <protection/>
    </xf>
    <xf numFmtId="1" fontId="0" fillId="15" borderId="62" xfId="0" applyNumberFormat="1" applyFill="1" applyBorder="1" applyAlignment="1" applyProtection="1">
      <alignment horizontal="center" vertical="center"/>
      <protection/>
    </xf>
    <xf numFmtId="1" fontId="2" fillId="15" borderId="49" xfId="0" applyNumberFormat="1" applyFont="1" applyFill="1" applyBorder="1" applyAlignment="1" applyProtection="1">
      <alignment horizontal="center" vertical="center"/>
      <protection/>
    </xf>
    <xf numFmtId="1" fontId="0" fillId="15" borderId="60" xfId="0" applyNumberFormat="1" applyFill="1" applyBorder="1" applyAlignment="1" applyProtection="1">
      <alignment horizontal="center" vertical="center"/>
      <protection/>
    </xf>
    <xf numFmtId="1" fontId="2" fillId="15" borderId="15" xfId="0" applyNumberFormat="1" applyFont="1" applyFill="1" applyBorder="1" applyAlignment="1" applyProtection="1">
      <alignment horizontal="center" vertical="center"/>
      <protection/>
    </xf>
    <xf numFmtId="9" fontId="15" fillId="11" borderId="20" xfId="0" applyNumberFormat="1" applyFont="1" applyFill="1" applyBorder="1" applyAlignment="1" applyProtection="1">
      <alignment horizontal="center"/>
      <protection locked="0"/>
    </xf>
    <xf numFmtId="9" fontId="15" fillId="11" borderId="40" xfId="0" applyNumberFormat="1" applyFont="1" applyFill="1" applyBorder="1" applyAlignment="1" applyProtection="1">
      <alignment horizontal="center"/>
      <protection locked="0"/>
    </xf>
    <xf numFmtId="9" fontId="15" fillId="11" borderId="40" xfId="0" applyNumberFormat="1" applyFont="1" applyFill="1" applyBorder="1" applyAlignment="1" applyProtection="1">
      <alignment horizontal="center" vertical="center"/>
      <protection locked="0"/>
    </xf>
    <xf numFmtId="0" fontId="15" fillId="11" borderId="58" xfId="0" applyFont="1" applyFill="1" applyBorder="1" applyAlignment="1" applyProtection="1">
      <alignment horizontal="center"/>
      <protection locked="0"/>
    </xf>
    <xf numFmtId="1" fontId="2" fillId="15" borderId="16" xfId="0" applyNumberFormat="1" applyFont="1" applyFill="1" applyBorder="1" applyAlignment="1">
      <alignment horizontal="center" vertical="center"/>
    </xf>
    <xf numFmtId="0" fontId="0" fillId="15" borderId="58" xfId="0" applyFill="1" applyBorder="1" applyAlignment="1">
      <alignment horizontal="center" vertical="center"/>
    </xf>
    <xf numFmtId="0" fontId="0" fillId="15" borderId="58" xfId="0" applyFont="1" applyFill="1" applyBorder="1" applyAlignment="1">
      <alignment horizontal="center" vertical="center"/>
    </xf>
    <xf numFmtId="1" fontId="7" fillId="15" borderId="20" xfId="0" applyNumberFormat="1" applyFont="1" applyFill="1" applyBorder="1" applyAlignment="1">
      <alignment horizontal="center" vertical="center"/>
    </xf>
    <xf numFmtId="0" fontId="0" fillId="15" borderId="19" xfId="0" applyFont="1" applyFill="1" applyBorder="1" applyAlignment="1" applyProtection="1">
      <alignment horizontal="center" vertical="center" textRotation="90"/>
      <protection/>
    </xf>
    <xf numFmtId="0" fontId="2" fillId="11" borderId="20" xfId="0" applyFont="1" applyFill="1" applyBorder="1" applyAlignment="1" applyProtection="1">
      <alignment horizontal="center" vertical="center" textRotation="90" wrapText="1"/>
      <protection/>
    </xf>
    <xf numFmtId="1" fontId="2" fillId="15" borderId="15"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5"/>
          <c:y val="0.103"/>
          <c:w val="0.479"/>
          <c:h val="0.76425"/>
        </c:manualLayout>
      </c:layout>
      <c:radarChart>
        <c:radarStyle val="filled"/>
        <c:varyColors val="0"/>
        <c:ser>
          <c:idx val="0"/>
          <c:order val="0"/>
          <c:tx>
            <c:v>Maximum Performance</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'Environmental Performance Chart'!$M$3:$M$8</c:f>
              <c:strCache/>
            </c:strRef>
          </c:cat>
          <c:val>
            <c:numRef>
              <c:f>'Environmental Performance Chart'!$N$3:$N$8</c:f>
              <c:numCache>
                <c:ptCount val="6"/>
                <c:pt idx="0">
                  <c:v>0</c:v>
                </c:pt>
                <c:pt idx="1">
                  <c:v>0</c:v>
                </c:pt>
                <c:pt idx="2">
                  <c:v>0</c:v>
                </c:pt>
                <c:pt idx="3">
                  <c:v>0</c:v>
                </c:pt>
                <c:pt idx="4">
                  <c:v>0</c:v>
                </c:pt>
                <c:pt idx="5">
                  <c:v>0</c:v>
                </c:pt>
              </c:numCache>
            </c:numRef>
          </c:val>
        </c:ser>
        <c:ser>
          <c:idx val="1"/>
          <c:order val="1"/>
          <c:tx>
            <c:v>Calculated Performance</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50" b="1" i="1" u="none" baseline="0">
                      <a:solidFill>
                        <a:srgbClr val="FFFF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1" u="none" baseline="0">
                      <a:solidFill>
                        <a:srgbClr val="FFFF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1" i="1" u="none" baseline="0">
                      <a:solidFill>
                        <a:srgbClr val="FFFF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1" i="1" u="none" baseline="0">
                      <a:solidFill>
                        <a:srgbClr val="FFFF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1" i="1" u="none" baseline="0">
                      <a:solidFill>
                        <a:srgbClr val="FFFFFF"/>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1" i="1"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1" u="none" baseline="0">
                    <a:solidFill>
                      <a:srgbClr val="FFFFFF"/>
                    </a:solidFill>
                  </a:defRPr>
                </a:pPr>
              </a:p>
            </c:txPr>
            <c:showLegendKey val="0"/>
            <c:showVal val="1"/>
            <c:showBubbleSize val="0"/>
            <c:showCatName val="0"/>
            <c:showSerName val="0"/>
            <c:showPercent val="0"/>
          </c:dLbls>
          <c:cat>
            <c:strRef>
              <c:f>'Environmental Performance Chart'!$M$3:$M$8</c:f>
              <c:strCache/>
            </c:strRef>
          </c:cat>
          <c:val>
            <c:numRef>
              <c:f>'Environmental Performance Chart'!$O$3:$O$8</c:f>
              <c:numCache>
                <c:ptCount val="6"/>
                <c:pt idx="0">
                  <c:v>0</c:v>
                </c:pt>
                <c:pt idx="1">
                  <c:v>0</c:v>
                </c:pt>
                <c:pt idx="2">
                  <c:v>0</c:v>
                </c:pt>
                <c:pt idx="3">
                  <c:v>0</c:v>
                </c:pt>
                <c:pt idx="4">
                  <c:v>0</c:v>
                </c:pt>
                <c:pt idx="5">
                  <c:v>0</c:v>
                </c:pt>
              </c:numCache>
            </c:numRef>
          </c:val>
        </c:ser>
        <c:axId val="23564435"/>
        <c:axId val="10753324"/>
      </c:radarChart>
      <c:catAx>
        <c:axId val="235644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50" b="1" i="0" u="none" baseline="0">
                <a:solidFill>
                  <a:srgbClr val="FFFFFF"/>
                </a:solidFill>
              </a:defRPr>
            </a:pPr>
          </a:p>
        </c:txPr>
        <c:crossAx val="10753324"/>
        <c:crosses val="autoZero"/>
        <c:auto val="0"/>
        <c:lblOffset val="100"/>
        <c:tickLblSkip val="1"/>
        <c:noMultiLvlLbl val="0"/>
      </c:catAx>
      <c:valAx>
        <c:axId val="10753324"/>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txPr>
          <a:bodyPr/>
          <a:lstStyle/>
          <a:p>
            <a:pPr>
              <a:defRPr lang="en-US" cap="none" sz="900" b="0" i="1" u="none" baseline="0">
                <a:solidFill>
                  <a:srgbClr val="FFFFFF"/>
                </a:solidFill>
              </a:defRPr>
            </a:pPr>
          </a:p>
        </c:txPr>
        <c:crossAx val="23564435"/>
        <c:crossesAt val="1"/>
        <c:crossBetween val="between"/>
        <c:dispUnits/>
      </c:valAx>
      <c:spPr>
        <a:solidFill>
          <a:srgbClr val="3F3F3F"/>
        </a:solidFill>
        <a:ln w="3175">
          <a:noFill/>
        </a:ln>
      </c:spPr>
    </c:plotArea>
    <c:legend>
      <c:legendPos val="r"/>
      <c:layout>
        <c:manualLayout>
          <c:xMode val="edge"/>
          <c:yMode val="edge"/>
          <c:x val="0.786"/>
          <c:y val="0.44775"/>
          <c:w val="0.207"/>
          <c:h val="0.102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75"/>
          <c:y val="0.10575"/>
          <c:w val="0.44225"/>
          <c:h val="0.7435"/>
        </c:manualLayout>
      </c:layout>
      <c:radarChart>
        <c:radarStyle val="filled"/>
        <c:varyColors val="0"/>
        <c:ser>
          <c:idx val="0"/>
          <c:order val="0"/>
          <c:tx>
            <c:v>Maximum Performance</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'Environmental Performance Chart'!$M$32:$M$37</c:f>
              <c:strCache/>
            </c:strRef>
          </c:cat>
          <c:val>
            <c:numRef>
              <c:f>'Environmental Performance Chart'!$N$32:$N$37</c:f>
              <c:numCache>
                <c:ptCount val="6"/>
                <c:pt idx="0">
                  <c:v>0</c:v>
                </c:pt>
                <c:pt idx="1">
                  <c:v>0</c:v>
                </c:pt>
                <c:pt idx="2">
                  <c:v>0</c:v>
                </c:pt>
                <c:pt idx="3">
                  <c:v>0</c:v>
                </c:pt>
                <c:pt idx="4">
                  <c:v>0</c:v>
                </c:pt>
                <c:pt idx="5">
                  <c:v>0</c:v>
                </c:pt>
              </c:numCache>
            </c:numRef>
          </c:val>
        </c:ser>
        <c:ser>
          <c:idx val="1"/>
          <c:order val="1"/>
          <c:tx>
            <c:v>Calculated Performance</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FFFF"/>
                    </a:solidFill>
                  </a:defRPr>
                </a:pPr>
              </a:p>
            </c:txPr>
            <c:showLegendKey val="0"/>
            <c:showVal val="1"/>
            <c:showBubbleSize val="0"/>
            <c:showCatName val="0"/>
            <c:showSerName val="0"/>
            <c:showPercent val="0"/>
          </c:dLbls>
          <c:cat>
            <c:strRef>
              <c:f>'Environmental Performance Chart'!$M$32:$M$37</c:f>
              <c:strCache/>
            </c:strRef>
          </c:cat>
          <c:val>
            <c:numRef>
              <c:f>'Environmental Performance Chart'!$O$32:$O$37</c:f>
              <c:numCache>
                <c:ptCount val="6"/>
                <c:pt idx="0">
                  <c:v>0</c:v>
                </c:pt>
                <c:pt idx="1">
                  <c:v>0</c:v>
                </c:pt>
                <c:pt idx="2">
                  <c:v>0</c:v>
                </c:pt>
                <c:pt idx="3">
                  <c:v>0</c:v>
                </c:pt>
                <c:pt idx="4">
                  <c:v>0</c:v>
                </c:pt>
                <c:pt idx="5">
                  <c:v>0</c:v>
                </c:pt>
              </c:numCache>
            </c:numRef>
          </c:val>
        </c:ser>
        <c:axId val="29671053"/>
        <c:axId val="65712886"/>
      </c:radarChart>
      <c:catAx>
        <c:axId val="296710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FFFFFF"/>
                </a:solidFill>
              </a:defRPr>
            </a:pPr>
          </a:p>
        </c:txPr>
        <c:crossAx val="65712886"/>
        <c:crosses val="autoZero"/>
        <c:auto val="0"/>
        <c:lblOffset val="100"/>
        <c:tickLblSkip val="1"/>
        <c:noMultiLvlLbl val="0"/>
      </c:catAx>
      <c:valAx>
        <c:axId val="65712886"/>
        <c:scaling>
          <c:orientation val="minMax"/>
        </c:scaling>
        <c:axPos val="l"/>
        <c:majorGridlines>
          <c:spPr>
            <a:ln w="3175">
              <a:solidFill>
                <a:srgbClr val="808080"/>
              </a:solidFill>
            </a:ln>
          </c:spPr>
        </c:majorGridlines>
        <c:minorGridlines>
          <c:spPr>
            <a:ln w="3175">
              <a:solidFill>
                <a:srgbClr val="333333"/>
              </a:solidFill>
            </a:ln>
          </c:spPr>
        </c:minorGridlines>
        <c:delete val="0"/>
        <c:numFmt formatCode="General" sourceLinked="1"/>
        <c:majorTickMark val="cross"/>
        <c:minorTickMark val="none"/>
        <c:tickLblPos val="nextTo"/>
        <c:spPr>
          <a:ln w="3175">
            <a:solidFill>
              <a:srgbClr val="808080"/>
            </a:solidFill>
          </a:ln>
        </c:spPr>
        <c:txPr>
          <a:bodyPr/>
          <a:lstStyle/>
          <a:p>
            <a:pPr>
              <a:defRPr lang="en-US" cap="none" sz="1000" b="0" i="1" u="none" baseline="0">
                <a:solidFill>
                  <a:srgbClr val="FFFFFF"/>
                </a:solidFill>
              </a:defRPr>
            </a:pPr>
          </a:p>
        </c:txPr>
        <c:crossAx val="29671053"/>
        <c:crossesAt val="1"/>
        <c:crossBetween val="between"/>
        <c:dispUnits/>
      </c:valAx>
      <c:spPr>
        <a:solidFill>
          <a:srgbClr val="3F3F3F"/>
        </a:solidFill>
        <a:ln w="3175">
          <a:noFill/>
        </a:ln>
      </c:spPr>
    </c:plotArea>
    <c:legend>
      <c:legendPos val="r"/>
      <c:layout>
        <c:manualLayout>
          <c:xMode val="edge"/>
          <c:yMode val="edge"/>
          <c:x val="0.78525"/>
          <c:y val="0.4415"/>
          <c:w val="0.208"/>
          <c:h val="0.108"/>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15</xdr:col>
      <xdr:colOff>209550</xdr:colOff>
      <xdr:row>5</xdr:row>
      <xdr:rowOff>66675</xdr:rowOff>
    </xdr:to>
    <xdr:sp>
      <xdr:nvSpPr>
        <xdr:cNvPr id="1" name="TextBox 1"/>
        <xdr:cNvSpPr txBox="1">
          <a:spLocks noChangeArrowheads="1"/>
        </xdr:cNvSpPr>
      </xdr:nvSpPr>
      <xdr:spPr>
        <a:xfrm>
          <a:off x="19050" y="19050"/>
          <a:ext cx="9334500" cy="857250"/>
        </a:xfrm>
        <a:prstGeom prst="rect">
          <a:avLst/>
        </a:prstGeom>
        <a:solidFill>
          <a:srgbClr val="D7E4BD"/>
        </a:solidFill>
        <a:ln w="19050" cmpd="sng">
          <a:solidFill>
            <a:srgbClr val="4F6228"/>
          </a:solidFill>
          <a:headEnd type="none"/>
          <a:tailEnd type="none"/>
        </a:ln>
      </xdr:spPr>
      <xdr:txBody>
        <a:bodyPr vertOverflow="clip" wrap="square" lIns="91440" tIns="45720" rIns="91440" bIns="45720" anchor="ctr"/>
        <a:p>
          <a:pPr algn="ctr">
            <a:defRPr/>
          </a:pPr>
          <a:r>
            <a:rPr lang="en-US" cap="none" sz="2800" b="1" i="0" u="none" baseline="0">
              <a:solidFill>
                <a:srgbClr val="000000"/>
              </a:solidFill>
              <a:latin typeface="Calibri"/>
              <a:ea typeface="Calibri"/>
              <a:cs typeface="Calibri"/>
            </a:rPr>
            <a:t>Building Design</a:t>
          </a:r>
          <a:r>
            <a:rPr lang="en-US" cap="none" sz="2800" b="1" i="0" u="none" baseline="0">
              <a:solidFill>
                <a:srgbClr val="000000"/>
              </a:solidFill>
              <a:latin typeface="Calibri"/>
              <a:ea typeface="Calibri"/>
              <a:cs typeface="Calibri"/>
            </a:rPr>
            <a:t> &amp; Assessment Tool</a:t>
          </a:r>
        </a:p>
      </xdr:txBody>
    </xdr:sp>
    <xdr:clientData/>
  </xdr:twoCellAnchor>
  <xdr:twoCellAnchor>
    <xdr:from>
      <xdr:col>0</xdr:col>
      <xdr:colOff>19050</xdr:colOff>
      <xdr:row>6</xdr:row>
      <xdr:rowOff>123825</xdr:rowOff>
    </xdr:from>
    <xdr:to>
      <xdr:col>15</xdr:col>
      <xdr:colOff>209550</xdr:colOff>
      <xdr:row>47</xdr:row>
      <xdr:rowOff>104775</xdr:rowOff>
    </xdr:to>
    <xdr:sp>
      <xdr:nvSpPr>
        <xdr:cNvPr id="2" name="TextBox 2"/>
        <xdr:cNvSpPr txBox="1">
          <a:spLocks noChangeArrowheads="1"/>
        </xdr:cNvSpPr>
      </xdr:nvSpPr>
      <xdr:spPr>
        <a:xfrm>
          <a:off x="19050" y="1095375"/>
          <a:ext cx="9334500" cy="6619875"/>
        </a:xfrm>
        <a:prstGeom prst="rect">
          <a:avLst/>
        </a:prstGeom>
        <a:solidFill>
          <a:srgbClr val="D7E4BD"/>
        </a:solidFill>
        <a:ln w="19050" cmpd="sng">
          <a:solidFill>
            <a:srgbClr val="4F6228"/>
          </a:solidFill>
          <a:headEnd type="none"/>
          <a:tailEnd type="none"/>
        </a:ln>
      </xdr:spPr>
      <xdr:txBody>
        <a:bodyPr vertOverflow="clip" wrap="square" lIns="91440" tIns="45720" rIns="91440" bIns="45720"/>
        <a:p>
          <a:pPr algn="just">
            <a:defRPr/>
          </a:pPr>
          <a:r>
            <a:rPr lang="en-US" cap="none" sz="1200" b="0" i="1" u="none" baseline="0">
              <a:solidFill>
                <a:srgbClr val="000000"/>
              </a:solidFill>
              <a:latin typeface="Calibri"/>
              <a:ea typeface="Calibri"/>
              <a:cs typeface="Calibri"/>
            </a:rPr>
            <a:t>The tool</a:t>
          </a:r>
          <a:r>
            <a:rPr lang="en-US" cap="none" sz="1200" b="0" i="1" u="none" baseline="0">
              <a:solidFill>
                <a:srgbClr val="000000"/>
              </a:solidFill>
              <a:latin typeface="Calibri"/>
              <a:ea typeface="Calibri"/>
              <a:cs typeface="Calibri"/>
            </a:rPr>
            <a:t> is designed in a way that it can be easily adapted to the specific environmental and socioeconomic status of the area in which the assessed building or construction occurs. The evaluator can define the significance of each assessment parameter in relevance to the local or national conditions and the specific environmental or economic goals which have been set. The tool is a decision making tool that can assist the evaluator grossly estimate the performance of a construction. 
</a:t>
          </a:r>
          <a:r>
            <a:rPr lang="en-US" cap="none" sz="12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The assessment is based on two main axes: (1) the </a:t>
          </a:r>
          <a:r>
            <a:rPr lang="en-US" cap="none" sz="1200" b="1" i="1" u="none" baseline="0">
              <a:solidFill>
                <a:srgbClr val="000000"/>
              </a:solidFill>
              <a:latin typeface="Calibri"/>
              <a:ea typeface="Calibri"/>
              <a:cs typeface="Calibri"/>
            </a:rPr>
            <a:t>Environmental</a:t>
          </a:r>
          <a:r>
            <a:rPr lang="en-US" cap="none" sz="1200" b="0" i="1" u="none" baseline="0">
              <a:solidFill>
                <a:srgbClr val="000000"/>
              </a:solidFill>
              <a:latin typeface="Calibri"/>
              <a:ea typeface="Calibri"/>
              <a:cs typeface="Calibri"/>
            </a:rPr>
            <a:t> and (2) the </a:t>
          </a:r>
          <a:r>
            <a:rPr lang="en-US" cap="none" sz="1200" b="1" i="1" u="none" baseline="0">
              <a:solidFill>
                <a:srgbClr val="000000"/>
              </a:solidFill>
              <a:latin typeface="Calibri"/>
              <a:ea typeface="Calibri"/>
              <a:cs typeface="Calibri"/>
            </a:rPr>
            <a:t>Economic</a:t>
          </a:r>
          <a:r>
            <a:rPr lang="en-US" cap="none" sz="1200" b="0" i="1" u="none" baseline="0">
              <a:solidFill>
                <a:srgbClr val="000000"/>
              </a:solidFill>
              <a:latin typeface="Calibri"/>
              <a:ea typeface="Calibri"/>
              <a:cs typeface="Calibri"/>
            </a:rPr>
            <a:t>. The Environmental axis is devided into five (5) main environmental issuses which implicate </a:t>
          </a:r>
          <a:r>
            <a:rPr lang="en-US" cap="none" sz="1200" b="1" i="1" u="none" baseline="0">
              <a:solidFill>
                <a:srgbClr val="000000"/>
              </a:solidFill>
              <a:latin typeface="Calibri"/>
              <a:ea typeface="Calibri"/>
              <a:cs typeface="Calibri"/>
            </a:rPr>
            <a:t>Natural Resources</a:t>
          </a:r>
          <a:r>
            <a:rPr lang="en-US" cap="none" sz="1200" b="0" i="1" u="none" baseline="0">
              <a:solidFill>
                <a:srgbClr val="000000"/>
              </a:solidFill>
              <a:latin typeface="Calibri"/>
              <a:ea typeface="Calibri"/>
              <a:cs typeface="Calibri"/>
            </a:rPr>
            <a:t> (Land, Energy, Material and Water </a:t>
          </a:r>
          <a:r>
            <a:rPr lang="en-US" cap="none" sz="1200" b="0" i="1" u="none" baseline="0">
              <a:solidFill>
                <a:srgbClr val="000000"/>
              </a:solidFill>
              <a:latin typeface="Calibri"/>
              <a:ea typeface="Calibri"/>
              <a:cs typeface="Calibri"/>
            </a:rPr>
            <a:t>Resources) and </a:t>
          </a:r>
          <a:r>
            <a:rPr lang="en-US" cap="none" sz="1200" b="1" i="1" u="none" baseline="0">
              <a:solidFill>
                <a:srgbClr val="000000"/>
              </a:solidFill>
              <a:latin typeface="Calibri"/>
              <a:ea typeface="Calibri"/>
              <a:cs typeface="Calibri"/>
            </a:rPr>
            <a:t>Health &amp; Safety</a:t>
          </a:r>
          <a:r>
            <a:rPr lang="en-US" cap="none" sz="1200" b="0" i="1" u="none" baseline="0">
              <a:solidFill>
                <a:srgbClr val="000000"/>
              </a:solidFill>
              <a:latin typeface="Calibri"/>
              <a:ea typeface="Calibri"/>
              <a:cs typeface="Calibri"/>
            </a:rPr>
            <a:t> which enters the sphere of Social Performance of a building. Economic Performance is defined by five (5) main parameters as well, which include the contribution to the </a:t>
          </a:r>
          <a:r>
            <a:rPr lang="en-US" cap="none" sz="1200" b="1" i="1" u="none" baseline="0">
              <a:solidFill>
                <a:srgbClr val="000000"/>
              </a:solidFill>
              <a:latin typeface="Calibri"/>
              <a:ea typeface="Calibri"/>
              <a:cs typeface="Calibri"/>
            </a:rPr>
            <a:t>Local Economy</a:t>
          </a:r>
          <a:r>
            <a:rPr lang="en-US" cap="none" sz="1200" b="0" i="1" u="none" baseline="0">
              <a:solidFill>
                <a:srgbClr val="000000"/>
              </a:solidFill>
              <a:latin typeface="Calibri"/>
              <a:ea typeface="Calibri"/>
              <a:cs typeface="Calibri"/>
            </a:rPr>
            <a:t>, the </a:t>
          </a:r>
          <a:r>
            <a:rPr lang="en-US" cap="none" sz="1200" b="1" i="1" u="none" baseline="0">
              <a:solidFill>
                <a:srgbClr val="000000"/>
              </a:solidFill>
              <a:latin typeface="Calibri"/>
              <a:ea typeface="Calibri"/>
              <a:cs typeface="Calibri"/>
            </a:rPr>
            <a:t>Efficiency</a:t>
          </a:r>
          <a:r>
            <a:rPr lang="en-US" cap="none" sz="1200" b="0" i="1" u="none" baseline="0">
              <a:solidFill>
                <a:srgbClr val="000000"/>
              </a:solidFill>
              <a:latin typeface="Calibri"/>
              <a:ea typeface="Calibri"/>
              <a:cs typeface="Calibri"/>
            </a:rPr>
            <a:t>, the </a:t>
          </a:r>
          <a:r>
            <a:rPr lang="en-US" cap="none" sz="1200" b="1" i="1" u="none" baseline="0">
              <a:solidFill>
                <a:srgbClr val="000000"/>
              </a:solidFill>
              <a:latin typeface="Calibri"/>
              <a:ea typeface="Calibri"/>
              <a:cs typeface="Calibri"/>
            </a:rPr>
            <a:t>Adaptability</a:t>
          </a:r>
          <a:r>
            <a:rPr lang="en-US" cap="none" sz="1200" b="0" i="1" u="none" baseline="0">
              <a:solidFill>
                <a:srgbClr val="000000"/>
              </a:solidFill>
              <a:latin typeface="Calibri"/>
              <a:ea typeface="Calibri"/>
              <a:cs typeface="Calibri"/>
            </a:rPr>
            <a:t>, the </a:t>
          </a:r>
          <a:r>
            <a:rPr lang="en-US" cap="none" sz="1200" b="1" i="1" u="none" baseline="0">
              <a:solidFill>
                <a:srgbClr val="000000"/>
              </a:solidFill>
              <a:latin typeface="Calibri"/>
              <a:ea typeface="Calibri"/>
              <a:cs typeface="Calibri"/>
            </a:rPr>
            <a:t>Operational Costs </a:t>
          </a:r>
          <a:r>
            <a:rPr lang="en-US" cap="none" sz="1200" b="0" i="1" u="none" baseline="0">
              <a:solidFill>
                <a:srgbClr val="000000"/>
              </a:solidFill>
              <a:latin typeface="Calibri"/>
              <a:ea typeface="Calibri"/>
              <a:cs typeface="Calibri"/>
            </a:rPr>
            <a:t>and the </a:t>
          </a:r>
          <a:r>
            <a:rPr lang="en-US" cap="none" sz="1200" b="1" i="1" u="none" baseline="0">
              <a:solidFill>
                <a:srgbClr val="000000"/>
              </a:solidFill>
              <a:latin typeface="Calibri"/>
              <a:ea typeface="Calibri"/>
              <a:cs typeface="Calibri"/>
            </a:rPr>
            <a:t>Capital Costs</a:t>
          </a:r>
          <a:r>
            <a:rPr lang="en-US" cap="none" sz="12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How the tool works...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In worksheet </a:t>
          </a:r>
          <a:r>
            <a:rPr lang="en-US" cap="none" sz="1200" b="0" i="1" u="none" baseline="0">
              <a:solidFill>
                <a:srgbClr val="000000"/>
              </a:solidFill>
              <a:latin typeface="Calibri"/>
              <a:ea typeface="Calibri"/>
              <a:cs typeface="Calibri"/>
            </a:rPr>
            <a:t>"Ecodesign Criteria Groups" </a:t>
          </a:r>
          <a:r>
            <a:rPr lang="en-US" cap="none" sz="1200" b="0" i="0" u="none" baseline="0">
              <a:solidFill>
                <a:srgbClr val="000000"/>
              </a:solidFill>
              <a:latin typeface="Calibri"/>
              <a:ea typeface="Calibri"/>
              <a:cs typeface="Calibri"/>
            </a:rPr>
            <a:t>the evaluator, based on the potential Spatial Extent, Duration and Intensity of the effect, assigns weight to each environmetal performance parameter. The scores of the groups are summed assigning a percentage (weight) to each one. Most of the main categories of criteria devide into more groups, to whom the evaluator must also assign weight based on their participation level in the main group. Participation level can be defined based on the goals set or the consumption levels for energy group for example etc.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In worksheets </a:t>
          </a:r>
          <a:r>
            <a:rPr lang="en-US" cap="none" sz="1200" b="0" i="1" u="none" baseline="0">
              <a:solidFill>
                <a:srgbClr val="000000"/>
              </a:solidFill>
              <a:latin typeface="Calibri"/>
              <a:ea typeface="Calibri"/>
              <a:cs typeface="Calibri"/>
            </a:rPr>
            <a:t>"Land Use &amp; Siting", "Energy &amp; Atmosperic Pollution", "Health &amp; Safety", "Material Resource Efficiency" </a:t>
          </a:r>
          <a:r>
            <a:rPr lang="en-US" cap="none" sz="1200" b="0" i="0" u="none" baseline="0">
              <a:solidFill>
                <a:srgbClr val="000000"/>
              </a:solidFill>
              <a:latin typeface="Calibri"/>
              <a:ea typeface="Calibri"/>
              <a:cs typeface="Calibri"/>
            </a:rPr>
            <a:t>and </a:t>
          </a:r>
          <a:r>
            <a:rPr lang="en-US" cap="none" sz="1200" b="0" i="1" u="none" baseline="0">
              <a:solidFill>
                <a:srgbClr val="000000"/>
              </a:solidFill>
              <a:latin typeface="Calibri"/>
              <a:ea typeface="Calibri"/>
              <a:cs typeface="Calibri"/>
            </a:rPr>
            <a:t>"Water Conservation" </a:t>
          </a:r>
          <a:r>
            <a:rPr lang="en-US" cap="none" sz="1200" b="0" i="0" u="none" baseline="0">
              <a:solidFill>
                <a:srgbClr val="000000"/>
              </a:solidFill>
              <a:latin typeface="Calibri"/>
              <a:ea typeface="Calibri"/>
              <a:cs typeface="Calibri"/>
            </a:rPr>
            <a:t>the evaluator assigns weight to the fundamental environmental criteria which consist the groups. The weighting is conducted in the same way as descriped previously for the main groups. If a criteria is not applicable (NA) for the project then the cells are left </a:t>
          </a:r>
          <a:r>
            <a:rPr lang="en-US" cap="none" sz="1200" b="0" i="1" u="none" baseline="0">
              <a:solidFill>
                <a:srgbClr val="000000"/>
              </a:solidFill>
              <a:latin typeface="Calibri"/>
              <a:ea typeface="Calibri"/>
              <a:cs typeface="Calibri"/>
            </a:rPr>
            <a:t>blank</a:t>
          </a:r>
          <a:r>
            <a:rPr lang="en-US" cap="none" sz="1200" b="0" i="0" u="none" baseline="0">
              <a:solidFill>
                <a:srgbClr val="000000"/>
              </a:solidFill>
              <a:latin typeface="Calibri"/>
              <a:ea typeface="Calibri"/>
              <a:cs typeface="Calibri"/>
            </a:rPr>
            <a:t>.The percentage that is calculated for each criteria represents the maximum score that the criteria can achieve (the same applies for the main criteria groups and sub groups). After having assigned weight to all the criteria, the evaluator assignes a score to each one (maximum score was descriped above) based on the fulfillment level of the criteria.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Worksheet </a:t>
          </a:r>
          <a:r>
            <a:rPr lang="en-US" cap="none" sz="1200" b="0" i="1" u="none" baseline="0">
              <a:solidFill>
                <a:srgbClr val="000000"/>
              </a:solidFill>
              <a:latin typeface="Calibri"/>
              <a:ea typeface="Calibri"/>
              <a:cs typeface="Calibri"/>
            </a:rPr>
            <a:t>"Economic Performance"</a:t>
          </a:r>
          <a:r>
            <a:rPr lang="en-US" cap="none" sz="1200" b="0" i="0" u="none" baseline="0">
              <a:solidFill>
                <a:srgbClr val="000000"/>
              </a:solidFill>
              <a:latin typeface="Calibri"/>
              <a:ea typeface="Calibri"/>
              <a:cs typeface="Calibri"/>
            </a:rPr>
            <a:t> evaluates the economic performance of a construction. In the case of the economic performance criteria, the weights are assigned by the evaluator both for the main groups and the criteria their-self, based mainly on the goals set and not any scale as descriped above concerning the enviromnetal criteria. The percentage (weight) of each criteria again represents the maximum score that can be achieved by the criteria and  the evaluator assigns a score based on the fulfillment level.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 The results of this assessment are presented in a spider chart of six (6) axes: 5 environmental performance axes and the axis of economic performance. Two such charts are presented: one presenting the absolute figures of performance and a second one presenting the normalized  performance figures.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 Lastly, the evaluator or team of evaluators can then decide whether the results are satisfactory, and if not reconfigure the weigths, the design or their goals...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571500</xdr:colOff>
      <xdr:row>12</xdr:row>
      <xdr:rowOff>133350</xdr:rowOff>
    </xdr:to>
    <xdr:sp>
      <xdr:nvSpPr>
        <xdr:cNvPr id="1" name="TextBox 1"/>
        <xdr:cNvSpPr txBox="1">
          <a:spLocks noChangeArrowheads="1"/>
        </xdr:cNvSpPr>
      </xdr:nvSpPr>
      <xdr:spPr>
        <a:xfrm>
          <a:off x="38100" y="2914650"/>
          <a:ext cx="2362200" cy="1104900"/>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Enter participation percentage for each sub - criteria group  on the </a:t>
          </a:r>
          <a:r>
            <a:rPr lang="en-US" cap="none" sz="1100" b="0" i="1" u="none" baseline="0">
              <a:solidFill>
                <a:srgbClr val="000000"/>
              </a:solidFill>
              <a:latin typeface="Calibri"/>
              <a:ea typeface="Calibri"/>
              <a:cs typeface="Calibri"/>
            </a:rPr>
            <a:t>Criteria </a:t>
          </a:r>
          <a:r>
            <a:rPr lang="en-US" cap="none" sz="1100" b="0" i="1" u="none" baseline="0">
              <a:solidFill>
                <a:srgbClr val="000000"/>
              </a:solidFill>
              <a:latin typeface="Calibri"/>
              <a:ea typeface="Calibri"/>
              <a:cs typeface="Calibri"/>
            </a:rPr>
            <a:t>Group </a:t>
          </a:r>
          <a:r>
            <a:rPr lang="en-US" cap="none" sz="1100" b="0" i="1" u="none" baseline="0">
              <a:solidFill>
                <a:srgbClr val="000000"/>
              </a:solidFill>
              <a:latin typeface="Calibri"/>
              <a:ea typeface="Calibri"/>
              <a:cs typeface="Calibri"/>
            </a:rPr>
            <a:t>and Sub-</a:t>
          </a:r>
          <a:r>
            <a:rPr lang="en-US" cap="none" sz="1100" b="0" i="1" u="none" baseline="0">
              <a:solidFill>
                <a:srgbClr val="000000"/>
              </a:solidFill>
              <a:latin typeface="Calibri"/>
              <a:ea typeface="Calibri"/>
              <a:cs typeface="Calibri"/>
            </a:rPr>
            <a:t>Group Weight</a:t>
          </a:r>
          <a:r>
            <a:rPr lang="en-US" cap="none" sz="1100" b="0" i="0" u="none" baseline="0">
              <a:solidFill>
                <a:srgbClr val="000000"/>
              </a:solidFill>
              <a:latin typeface="Calibri"/>
              <a:ea typeface="Calibri"/>
              <a:cs typeface="Calibri"/>
            </a:rPr>
            <a:t> column if necessary or else default  values will be processed. </a:t>
          </a:r>
        </a:p>
      </xdr:txBody>
    </xdr:sp>
    <xdr:clientData/>
  </xdr:twoCellAnchor>
  <xdr:twoCellAnchor>
    <xdr:from>
      <xdr:col>0</xdr:col>
      <xdr:colOff>28575</xdr:colOff>
      <xdr:row>19</xdr:row>
      <xdr:rowOff>123825</xdr:rowOff>
    </xdr:from>
    <xdr:to>
      <xdr:col>3</xdr:col>
      <xdr:colOff>561975</xdr:colOff>
      <xdr:row>25</xdr:row>
      <xdr:rowOff>66675</xdr:rowOff>
    </xdr:to>
    <xdr:sp>
      <xdr:nvSpPr>
        <xdr:cNvPr id="2" name="TextBox 2"/>
        <xdr:cNvSpPr txBox="1">
          <a:spLocks noChangeArrowheads="1"/>
        </xdr:cNvSpPr>
      </xdr:nvSpPr>
      <xdr:spPr>
        <a:xfrm>
          <a:off x="28575" y="5200650"/>
          <a:ext cx="2362200" cy="923925"/>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Enter participation percentage for each sub - criteria group </a:t>
          </a:r>
        </a:p>
      </xdr:txBody>
    </xdr:sp>
    <xdr:clientData/>
  </xdr:twoCellAnchor>
  <xdr:twoCellAnchor>
    <xdr:from>
      <xdr:col>0</xdr:col>
      <xdr:colOff>28575</xdr:colOff>
      <xdr:row>27</xdr:row>
      <xdr:rowOff>28575</xdr:rowOff>
    </xdr:from>
    <xdr:to>
      <xdr:col>3</xdr:col>
      <xdr:colOff>561975</xdr:colOff>
      <xdr:row>30</xdr:row>
      <xdr:rowOff>152400</xdr:rowOff>
    </xdr:to>
    <xdr:sp>
      <xdr:nvSpPr>
        <xdr:cNvPr id="3" name="TextBox 3"/>
        <xdr:cNvSpPr txBox="1">
          <a:spLocks noChangeArrowheads="1"/>
        </xdr:cNvSpPr>
      </xdr:nvSpPr>
      <xdr:spPr>
        <a:xfrm>
          <a:off x="28575" y="6429375"/>
          <a:ext cx="2362200" cy="609600"/>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Enter participation percentage for each sub - criteria group </a:t>
          </a:r>
        </a:p>
      </xdr:txBody>
    </xdr:sp>
    <xdr:clientData/>
  </xdr:twoCellAnchor>
  <xdr:twoCellAnchor>
    <xdr:from>
      <xdr:col>0</xdr:col>
      <xdr:colOff>9525</xdr:colOff>
      <xdr:row>1</xdr:row>
      <xdr:rowOff>0</xdr:rowOff>
    </xdr:from>
    <xdr:to>
      <xdr:col>3</xdr:col>
      <xdr:colOff>9525</xdr:colOff>
      <xdr:row>2</xdr:row>
      <xdr:rowOff>190500</xdr:rowOff>
    </xdr:to>
    <xdr:sp>
      <xdr:nvSpPr>
        <xdr:cNvPr id="4" name="TextBox 4"/>
        <xdr:cNvSpPr txBox="1">
          <a:spLocks noChangeArrowheads="1"/>
        </xdr:cNvSpPr>
      </xdr:nvSpPr>
      <xdr:spPr>
        <a:xfrm>
          <a:off x="9525" y="1733550"/>
          <a:ext cx="1828800" cy="647700"/>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Assign  evaluation to each criteria group based on the above scales. </a:t>
          </a:r>
        </a:p>
      </xdr:txBody>
    </xdr:sp>
    <xdr:clientData/>
  </xdr:twoCellAnchor>
  <xdr:twoCellAnchor>
    <xdr:from>
      <xdr:col>0</xdr:col>
      <xdr:colOff>66675</xdr:colOff>
      <xdr:row>15</xdr:row>
      <xdr:rowOff>76200</xdr:rowOff>
    </xdr:from>
    <xdr:to>
      <xdr:col>3</xdr:col>
      <xdr:colOff>600075</xdr:colOff>
      <xdr:row>17</xdr:row>
      <xdr:rowOff>57150</xdr:rowOff>
    </xdr:to>
    <xdr:sp>
      <xdr:nvSpPr>
        <xdr:cNvPr id="5" name="TextBox 5"/>
        <xdr:cNvSpPr txBox="1">
          <a:spLocks noChangeArrowheads="1"/>
        </xdr:cNvSpPr>
      </xdr:nvSpPr>
      <xdr:spPr>
        <a:xfrm>
          <a:off x="66675" y="4476750"/>
          <a:ext cx="2362200" cy="314325"/>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rPr>
            <a:t>Enter participation percentage for each sub - criteria group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152400</xdr:rowOff>
    </xdr:from>
    <xdr:to>
      <xdr:col>9</xdr:col>
      <xdr:colOff>9525</xdr:colOff>
      <xdr:row>41</xdr:row>
      <xdr:rowOff>0</xdr:rowOff>
    </xdr:to>
    <xdr:sp>
      <xdr:nvSpPr>
        <xdr:cNvPr id="1" name="TextBox 1"/>
        <xdr:cNvSpPr txBox="1">
          <a:spLocks noChangeArrowheads="1"/>
        </xdr:cNvSpPr>
      </xdr:nvSpPr>
      <xdr:spPr>
        <a:xfrm>
          <a:off x="0" y="3752850"/>
          <a:ext cx="11096625" cy="4705350"/>
        </a:xfrm>
        <a:prstGeom prst="rect">
          <a:avLst/>
        </a:prstGeom>
        <a:solidFill>
          <a:srgbClr val="DCE6F2"/>
        </a:solidFill>
        <a:ln w="12700" cmpd="sng">
          <a:solidFill>
            <a:srgbClr val="BCBCBC"/>
          </a:solidFill>
          <a:headEnd type="none"/>
          <a:tailEnd type="none"/>
        </a:ln>
      </xdr:spPr>
      <xdr:txBody>
        <a:bodyPr vertOverflow="clip" wrap="square" lIns="91440" tIns="45720" rIns="91440" bIns="45720"/>
        <a:p>
          <a:pPr algn="l">
            <a:defRPr/>
          </a:pPr>
          <a:r>
            <a:rPr lang="en-US" cap="none" sz="1100" b="1" i="1" u="none" baseline="0">
              <a:solidFill>
                <a:srgbClr val="000000"/>
              </a:solidFill>
              <a:latin typeface="Calibri"/>
              <a:ea typeface="Calibri"/>
              <a:cs typeface="Calibri"/>
            </a:rPr>
            <a:t>Land Use and Siting</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Land Use: A construction can take place to a various types of land as mentioned above. The fullfillment level of the criteria depends on the land type used - Brownfield achives the maximum score available.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Access to public transportation is of great significance especially for commercial buildings. Adequate distance to the nearest access point is consitered a 0.5km distance. At a distance of 2km and above, the  criteria fails to comply.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The conservation of native vegetation is critical for the control of the soil erosion rate. The criteria complies only if the disturbance is minimum and  the vegetation is restored onsite.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 addition to the previous criteria, restoration must also apply to the soil movement. Compliance to criteria occures when the soil movements are kept to a minimum and the soil is restored.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Impervious exterior surfaces increase runoff causing numerous problems to the community and the construction itself. The istallation of pervious surfaces in  parking places and outside corridors is recommented for compliance to the criteria.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Not rarely, construction activities take place in seasonal river's beds causing the divertion of water runoff from it's natural path. which causes  numerous problems, such as serious floods. For the criteria compliance, a study of the hydrological contitions in the building area must  be contucted prior to the begining of the construction activities, ensuring that the construction will not interfere to the natural runoff paths.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Construction activities are common sources of air pollution (mostly particulate matter) and soil pollution (oils, solvents, paints, etc). The criteria credits can be achieved if proper measurments are taken to prevent or minimize pollution.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Heat island effect increases the cooling loads during summer months due to heat absorbtion from the buildings (thermal mass). The phenomenon can be abatemented with the help of natural vegetation (trees) providing shade and so reducing the amount of heat absorbed by concrete mass.  Their is no quantative way to estimate the contribution of the  tree's  shadow to the reduction of the cooling loads but the criteria can be achived if the utilization of  trees is considered to be at a maximum.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9525</xdr:rowOff>
    </xdr:from>
    <xdr:to>
      <xdr:col>8</xdr:col>
      <xdr:colOff>590550</xdr:colOff>
      <xdr:row>155</xdr:row>
      <xdr:rowOff>76200</xdr:rowOff>
    </xdr:to>
    <xdr:sp>
      <xdr:nvSpPr>
        <xdr:cNvPr id="1" name="TextBox 1"/>
        <xdr:cNvSpPr txBox="1">
          <a:spLocks noChangeArrowheads="1"/>
        </xdr:cNvSpPr>
      </xdr:nvSpPr>
      <xdr:spPr>
        <a:xfrm>
          <a:off x="0" y="11544300"/>
          <a:ext cx="11058525" cy="15773400"/>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100" b="1" i="1" u="none" baseline="0">
              <a:solidFill>
                <a:srgbClr val="000000"/>
              </a:solidFill>
              <a:latin typeface="Calibri"/>
              <a:ea typeface="Calibri"/>
              <a:cs typeface="Calibri"/>
            </a:rPr>
            <a:t>Site Design and Building Orientation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Building must</a:t>
          </a:r>
          <a:r>
            <a:rPr lang="en-US" cap="none" sz="1100" b="0" i="0" u="none" baseline="0">
              <a:solidFill>
                <a:srgbClr val="000000"/>
              </a:solidFill>
              <a:latin typeface="Calibri"/>
              <a:ea typeface="Calibri"/>
              <a:cs typeface="Calibri"/>
            </a:rPr>
            <a:t> be oriented south for northen hemisphere countries in order to take advantage of the solar energy for passive heating mostly during winter months when heating loads are high. Accomplished by orienting large window glasses towards south.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building site can be designed in order to take advantage of the local wind currents for natural ventilation. For this purpose trees can be utilized  to direct wind in benefit of the building's ventilation. Also, deciduous trees can be used,  providing shade during summer and allowing solar energy to enter the interior of the building during winter.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For the use of passive solar techniques, except orienting window glasses towards south, providence must be taken for the storage, distribution and control of the solar energy that enters the building envelope in order to achieve efficient solar heating without  having undesirable solar energy entering the building envelope.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Building Envelope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Building envelope must be designed in order to provide themal comfort and protection to the inhabitants accordingly to the local climate conditions and activities that take place in the building. The efficiency of the envelope determines the energy consumption levels for heating and cooling. A well designed and efficient envelope must not allow uncontrolled air leakages or penetrations. Proper sealing and insulation must be installed in all the components mentioned above in order to ensure the efficiency of the envelope. In addition, depending on the climate contitions, proper constructing materials should be chosen in order to control heat tranfer in and out of the building.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Foundation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Much heat is lost throuth the foundations towards the earth, so is necessary to insulate the concrete slap, foundations and basement walls  to avoid heat losses and control thermal comford conditions.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Lighting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Fluorescent bulbs consume less energy than conventional bulbs, have longer lifetime and produce less heat. In spaces of frequent use, such equipment must be installed for energy saving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Automation Control Systems, utilizing dimmers, solar energy collectors etc can be used for spaces like warehouses, basements, large garages where lights are left open for large periods, extending bulbs lifetime and saving energy.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Interior spaces which have limited access to daylight can receive daylight using skylights for energy consumption purposes and human health  aswell.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Installing motion detectors in all outsite lighting is essential for energy saving and extenting the bulb's lifetime.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Daylight can decrease the use of artificial lighting and can be beneficial for human health increasing productivity. Except orienting windows towards light as mentioned before as part of the envelope and passive solar design, important part of the design for daylight are the surfaces of the walls and furnishing. 30% of internal lighting is the result of reflections, so bright colors are suggested for the interior design.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Mechanical Heating &amp; Cooling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Very often the HVAC equipment is oversized causing large energy consumption and higher operating costs as wells as unnecessary capital costs for the purchase of the equipment.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Different building spaces have various cooling and heating demands. Creating zones to manage such differences in loads can optimize the energy consumption levels.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HVAC systems is not necessary to operate constantly. The use of programmable thermostat can optimize the consumption levels maintaining thermal comfort.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Radiant heat systems are more efficient than air distribution systems providing more comfort and energy savings.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Energy Star qualified equipment utilizes fuel and energy in general more efficiently allowing money and energy savings.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Locating the main heating unit at a center spot reduces the heat losses througt long distribution pipelines or aiducts, and allows the use of less pipeline material.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Significant heat losses occur from uninsulated pipelines or aiducts. The sealing and insulation of this equipment is  necessary for the efficiency of HVAC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Besides the utilizations of trees to benefit from the wind currents, large windows must be installed in the upwind side of the building in order to allow the penetration of air during summer months, ventilating the building. If the building is designed for use of passive solar techniques which distribute heat through c</a:t>
          </a:r>
          <a:r>
            <a:rPr lang="en-US" cap="none" sz="1100" b="0" i="0" u="none" baseline="0">
              <a:solidFill>
                <a:srgbClr val="000000"/>
              </a:solidFill>
              <a:latin typeface="Calibri"/>
              <a:ea typeface="Calibri"/>
              <a:cs typeface="Calibri"/>
            </a:rPr>
            <a:t>onvection </a:t>
          </a:r>
          <a:r>
            <a:rPr lang="en-US" cap="none" sz="1100" b="0" i="0" u="none" baseline="0">
              <a:solidFill>
                <a:srgbClr val="000000"/>
              </a:solidFill>
              <a:latin typeface="Calibri"/>
              <a:ea typeface="Calibri"/>
              <a:cs typeface="Calibri"/>
            </a:rPr>
            <a:t>then it can be easily ventilated naturally.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The heating and cooling loads fluctuate daily and seasonally. With the use of heat storage systems mechanical systems can function at a lower level during peaks. </a:t>
          </a:r>
          <a:r>
            <a:rPr lang="en-US" cap="none" sz="1100" b="0" i="0" u="none" baseline="0">
              <a:solidFill>
                <a:srgbClr val="000000"/>
              </a:solidFill>
              <a:latin typeface="Calibri"/>
              <a:ea typeface="Calibri"/>
              <a:cs typeface="Calibri"/>
            </a:rPr>
            <a:t>Heat is storaged and released</a:t>
          </a:r>
          <a:r>
            <a:rPr lang="en-US" cap="none" sz="1100" b="0" i="0" u="none" baseline="0">
              <a:solidFill>
                <a:srgbClr val="000000"/>
              </a:solidFill>
              <a:latin typeface="Calibri"/>
              <a:ea typeface="Calibri"/>
              <a:cs typeface="Calibri"/>
            </a:rPr>
            <a:t> at a desired time.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Ventilation is necessary for buildings with tight and well desinged envelope, but this causes heat losses. Significant amounts of heat can be recovered and energy benefits can occur by the use of heat recovery equipment.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Water Heating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Most thermostats are set to 60 </a:t>
          </a:r>
          <a:r>
            <a:rPr lang="en-US" cap="none" sz="1100" b="0" i="0" u="none" baseline="3000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C but in fact there is no need to heat water higher than 45-50</a:t>
          </a:r>
          <a:r>
            <a:rPr lang="en-US" cap="none" sz="1100" b="0" i="0" u="none" baseline="3000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C. Setting the thermostat of the water heater at a lower temperature can save energy and fuel.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Insulation of the hot water distribution lines and the water heater itself reduces the heat losses and therefor increases the efficiency of the heater, saving energy and fuel.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In countries where space heating is used for long daily periods, combined systems could also provide hot water on demand, minimizing energy consumption and installation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80% of energy used to heat water is rejected through waste water. Heat recovery equipment can recover a significant portion of the energy rejected, utilized to preheat water.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Renewable Energy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Renewable energy's benefits are well known. Choosing to install such equipment depends on it's cost levels and availability in local market.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Air Polluton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extensive use of CFS in the past decates proved to be disasterus for the protective ozone layer. The use of non ozone depleting refrigerants is beneficial for all.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8</xdr:col>
      <xdr:colOff>590550</xdr:colOff>
      <xdr:row>62</xdr:row>
      <xdr:rowOff>57150</xdr:rowOff>
    </xdr:to>
    <xdr:sp>
      <xdr:nvSpPr>
        <xdr:cNvPr id="1" name="TextBox 1"/>
        <xdr:cNvSpPr txBox="1">
          <a:spLocks noChangeArrowheads="1"/>
        </xdr:cNvSpPr>
      </xdr:nvSpPr>
      <xdr:spPr>
        <a:xfrm>
          <a:off x="0" y="6191250"/>
          <a:ext cx="11058525" cy="6391275"/>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100" b="1" i="1" u="none" baseline="0">
              <a:solidFill>
                <a:srgbClr val="000000"/>
              </a:solidFill>
              <a:latin typeface="Calibri"/>
              <a:ea typeface="Calibri"/>
              <a:cs typeface="Calibri"/>
            </a:rPr>
            <a:t>Indoor Air Quality</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Much of the Volatile Organic Compounds which occur in the indoor air of buildings come from materials like synthetic wood, paints, carpets etc. which emit for long periods after installation. Construction sector has answered to this issue providing non-VOCs or low-VOCs emitting materials. Such materials are available in market and must be chosen instead of conventional materials.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An intergrated way to minimize air pollutants in indoor air is to ensure that the air is constandly renewed by a ventilation system for the whole building proposed by ASHRAE.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In building spaces where increased levels of humidity, odors and contaminants are common, like kitchen and bathrooms, spot ventilation must be installed to control their levels.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 buildings of high levels of occupancy, like commercial buildings, HEPA filters should be installed on the HVAC systems for the removal of domestic air pollutants.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Hotels, hospitals and even houses where there are sleeping areas, carbon moxide detectors must be installed with feedback on space ventilation systems, in order to avoid poisoning.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6.Unmaintananced HVAC equipment as well as combustion equipment emits larger quantities of air pollutants. Regular maintenance of such equipment prevents undesired degradation of inddor air.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Smoking is already prohibited in public and commercial buildings due to it's effects on human health. This policy should also be applied in all indoor spaces, or specific spots must be configured properly for smokers.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In case the soil under the construction emits high levels of radon, then a radon reduction system must be installed.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Known carcinogens are emitted from engines excausts like benzene. For that reason all garages must be detached from all living areas.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Thermal, Visual and Acoustic comfort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Thermal comfort conditions cannot be quantified easily. This parameter can only be assessed with  standards like ASHRAE 55-2004 and ISO 7730. Questionnaires must take place after the building has initiated operation in order to determine if the thermal conditions are satisfactory.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All regularly occupied areas of a building must have a minimum access to daylight for healh (mental mostly) purposes. A DF 2% at 75% of such areas is suggested.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Acoustic comfort is crucial especially in offices, hospitals, schools and residences. Noice reduces productivity and can cause hearing problems. In order to achieve such conditions, low noise equipment must be installed, noisy equipment must be located away from sensitive areas and proper sound isolation must be intalled on walls and ceilings in order to prevent noise transmission.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66675</xdr:rowOff>
    </xdr:from>
    <xdr:to>
      <xdr:col>9</xdr:col>
      <xdr:colOff>19050</xdr:colOff>
      <xdr:row>81</xdr:row>
      <xdr:rowOff>66675</xdr:rowOff>
    </xdr:to>
    <xdr:sp>
      <xdr:nvSpPr>
        <xdr:cNvPr id="1" name="TextBox 1"/>
        <xdr:cNvSpPr txBox="1">
          <a:spLocks noChangeArrowheads="1"/>
        </xdr:cNvSpPr>
      </xdr:nvSpPr>
      <xdr:spPr>
        <a:xfrm>
          <a:off x="0" y="7248525"/>
          <a:ext cx="11096625" cy="8096250"/>
        </a:xfrm>
        <a:prstGeom prst="rect">
          <a:avLst/>
        </a:prstGeom>
        <a:solidFill>
          <a:srgbClr val="DCE6F2"/>
        </a:solidFill>
        <a:ln w="12700" cmpd="sng">
          <a:solidFill>
            <a:srgbClr val="BCBCBC"/>
          </a:solidFill>
          <a:headEnd type="none"/>
          <a:tailEnd type="none"/>
        </a:ln>
      </xdr:spPr>
      <xdr:txBody>
        <a:bodyPr vertOverflow="clip" wrap="square" lIns="91440" tIns="45720" rIns="91440" bIns="45720"/>
        <a:p>
          <a:pPr algn="l">
            <a:defRPr/>
          </a:pPr>
          <a:r>
            <a:rPr lang="en-US" cap="none" sz="1100" b="1" i="1" u="none" baseline="0">
              <a:solidFill>
                <a:srgbClr val="000000"/>
              </a:solidFill>
              <a:latin typeface="Calibri"/>
              <a:ea typeface="Calibri"/>
              <a:cs typeface="Calibri"/>
            </a:rPr>
            <a:t>Reduse quantity of material and waste generation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Pre-cut or pre-assembles building systems reduce generation of wastes since no bulk quantities of raw materials is used to construct the systems on 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Foundation forms are often made of wood and can be used 2 or 3 times maximum and then disposed as waste. The use of aluminium forms can reduce this kind of waste.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When frames are made from wood, advanced framing techniques can be applied using less wood and maintaining structural stability.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The production of cement causes large emissions of greenhouse gases and cement is used in large quantities in construction activities. Therefor the need to reduce the quantity of cement used can be satisfied by the use of cement which is mixed with fly ash.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Renewable materials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 of world forests have been lost  and the needs for paper and wood are constantly increasing. Sustainable and renewable forestry is a recent measure that has been taken in order to protect forests from  uncontrolled and destructive  felling. If availlable, such lumber must be selected for the construction.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Locally acquired and produced materials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Local materials utilization reduces their embodied energy amount consequently reducing further degradation of the natural e</a:t>
          </a:r>
          <a:r>
            <a:rPr lang="en-US" cap="none" sz="1100" b="0" i="0" u="none" baseline="0">
              <a:solidFill>
                <a:srgbClr val="000000"/>
              </a:solidFill>
              <a:latin typeface="Calibri"/>
              <a:ea typeface="Calibri"/>
              <a:cs typeface="Calibri"/>
            </a:rPr>
            <a:t>nvironment. In addition local economy is  suppoted.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Recycled content materials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Recycled content materials have very low embodied energy in relation to virgin materials. For example, virgin steel has an embodied energy of </a:t>
          </a:r>
          <a:r>
            <a:rPr lang="en-US" cap="none" sz="1100" b="0" i="0" u="none" baseline="0">
              <a:solidFill>
                <a:srgbClr val="000000"/>
              </a:solidFill>
              <a:latin typeface="Calibri"/>
              <a:ea typeface="Calibri"/>
              <a:cs typeface="Calibri"/>
            </a:rPr>
            <a:t>80-115 GJ/t </a:t>
          </a:r>
          <a:r>
            <a:rPr lang="en-US" cap="none" sz="1100" b="0" i="0" u="none" baseline="0">
              <a:solidFill>
                <a:srgbClr val="000000"/>
              </a:solidFill>
              <a:latin typeface="Calibri"/>
              <a:ea typeface="Calibri"/>
              <a:cs typeface="Calibri"/>
            </a:rPr>
            <a:t>in relation to the recycled steel whose embodied energy is </a:t>
          </a:r>
          <a:r>
            <a:rPr lang="en-US" cap="none" sz="1100" b="0" i="0" u="none" baseline="0">
              <a:solidFill>
                <a:srgbClr val="000000"/>
              </a:solidFill>
              <a:latin typeface="Calibri"/>
              <a:ea typeface="Calibri"/>
              <a:cs typeface="Calibri"/>
            </a:rPr>
            <a:t>20-50 </a:t>
          </a:r>
          <a:r>
            <a:rPr lang="en-US" cap="none" sz="1100" b="0" i="0" u="none" baseline="0">
              <a:solidFill>
                <a:srgbClr val="000000"/>
              </a:solidFill>
              <a:latin typeface="Calibri"/>
              <a:ea typeface="Calibri"/>
              <a:cs typeface="Calibri"/>
            </a:rPr>
            <a:t>GJ/t. Respectively, the embodied energy of aluminium is </a:t>
          </a:r>
          <a:r>
            <a:rPr lang="en-US" cap="none" sz="1100" b="0" i="0" u="none" baseline="0">
              <a:solidFill>
                <a:srgbClr val="000000"/>
              </a:solidFill>
              <a:latin typeface="Calibri"/>
              <a:ea typeface="Calibri"/>
              <a:cs typeface="Calibri"/>
            </a:rPr>
            <a:t>200-260 </a:t>
          </a:r>
          <a:r>
            <a:rPr lang="en-US" cap="none" sz="1100" b="0" i="0" u="none" baseline="0">
              <a:solidFill>
                <a:srgbClr val="000000"/>
              </a:solidFill>
              <a:latin typeface="Calibri"/>
              <a:ea typeface="Calibri"/>
              <a:cs typeface="Calibri"/>
            </a:rPr>
            <a:t>GJ/t </a:t>
          </a:r>
          <a:r>
            <a:rPr lang="en-US" cap="none" sz="1100" b="0" i="0" u="none" baseline="0">
              <a:solidFill>
                <a:srgbClr val="000000"/>
              </a:solidFill>
              <a:latin typeface="Calibri"/>
              <a:ea typeface="Calibri"/>
              <a:cs typeface="Calibri"/>
            </a:rPr>
            <a:t>in relation to the recycled aluminium which is </a:t>
          </a:r>
          <a:r>
            <a:rPr lang="en-US" cap="none" sz="1100" b="0" i="0" u="none" baseline="0">
              <a:solidFill>
                <a:srgbClr val="000000"/>
              </a:solidFill>
              <a:latin typeface="Calibri"/>
              <a:ea typeface="Calibri"/>
              <a:cs typeface="Calibri"/>
            </a:rPr>
            <a:t>20-60 </a:t>
          </a:r>
          <a:r>
            <a:rPr lang="en-US" cap="none" sz="1100" b="0" i="0" u="none" baseline="0">
              <a:solidFill>
                <a:srgbClr val="000000"/>
              </a:solidFill>
              <a:latin typeface="Calibri"/>
              <a:ea typeface="Calibri"/>
              <a:cs typeface="Calibri"/>
            </a:rPr>
            <a:t>GJ/t.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Reuse materials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The reuse of materials from building deconstruction diverts wastes from landfills and infact converts wastes into resources.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In order to able to reuse materials is necessary to design building to be easily deconstructed.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In addition to above, the use of durable materials diverts them from landfills and makes them easier to be reused.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Recycle materials during construction/demolition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Before construction or demolition activities begine, a program for an on-site recovery and recycling of materials must be planed which will be implemented during the activities. The plan should include the provision of waste bin for the various types of wastes, the types of material to be recovered, briefing of the workmen and the possible management of these material (on-site use, transport to large recycling units etc)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Implementation of the above plan with on-site separation of wastes by material.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Construction materials like waste concrete and wood can be grinded on-site and applied a pavement, substrate or even soil reinforcement.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9</xdr:col>
      <xdr:colOff>9525</xdr:colOff>
      <xdr:row>62</xdr:row>
      <xdr:rowOff>19050</xdr:rowOff>
    </xdr:to>
    <xdr:sp>
      <xdr:nvSpPr>
        <xdr:cNvPr id="1" name="TextBox 1"/>
        <xdr:cNvSpPr txBox="1">
          <a:spLocks noChangeArrowheads="1"/>
        </xdr:cNvSpPr>
      </xdr:nvSpPr>
      <xdr:spPr>
        <a:xfrm>
          <a:off x="0" y="6305550"/>
          <a:ext cx="11096625" cy="5848350"/>
        </a:xfrm>
        <a:prstGeom prst="rect">
          <a:avLst/>
        </a:prstGeom>
        <a:solidFill>
          <a:srgbClr val="DCE6F2"/>
        </a:solidFill>
        <a:ln w="12700" cmpd="sng">
          <a:solidFill>
            <a:srgbClr val="BCBCBC"/>
          </a:solidFill>
          <a:headEnd type="none"/>
          <a:tailEnd type="none"/>
        </a:ln>
      </xdr:spPr>
      <xdr:txBody>
        <a:bodyPr vertOverflow="clip" wrap="square" lIns="91440" tIns="45720" rIns="91440" bIns="45720"/>
        <a:p>
          <a:pPr algn="l">
            <a:defRPr/>
          </a:pPr>
          <a:r>
            <a:rPr lang="en-US" cap="none" sz="1100" b="1" i="1" u="none" baseline="0">
              <a:solidFill>
                <a:srgbClr val="000000"/>
              </a:solidFill>
              <a:latin typeface="Calibri"/>
              <a:ea typeface="Calibri"/>
              <a:cs typeface="Calibri"/>
            </a:rPr>
            <a:t>Reduse water</a:t>
          </a:r>
          <a:r>
            <a:rPr lang="en-US" cap="none" sz="1100" b="1" i="1" u="none" baseline="0">
              <a:solidFill>
                <a:srgbClr val="000000"/>
              </a:solidFill>
              <a:latin typeface="Calibri"/>
              <a:ea typeface="Calibri"/>
              <a:cs typeface="Calibri"/>
            </a:rPr>
            <a:t> quantity</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Aerating taps can give the same sense of water flow with less water quantity.  Sensor faucets can save significant quantities of water in public, commercial buildings where very often the faucets are left open for long periods.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35-45% of water consumption is due to the toilet use. Dual flash toilets give the option to use less water when the full capacity is not required.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Showers consume less water (~30lt) in general than bathtubs (~80lt filled) but the water savings depend on the way the shower is used. Extended showers can obviously consume large quantities of water so simply installing a shower than a bathtub will not save water.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Horizontal axis clothes washing machine consumes less water than top loading washers.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Washing dishes in a sink consumes larger quantities of water comparatively to the use of a dish washer, and especially a high efficiency dish washer.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Water management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60 million galons of fresh, potable water are daily lost in the US, due to old, non-maintained and unattended water plumpings. Maintainance and continuous monitoring of plumping and consumption respectively can ensure that no water will be lost due to leaks.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Wastewater recycling/reuse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Grey water is the waste water coming from sinks, shower, bath and wahers (clothes-dishes). This water is relatively clean but containes significant quantities of food particles, oils, hair and detergents. This wastewater can be treated locally and the treated water be used for toilet flushing or /and irrigation. In order to be treat greywater, it must be separated from black water (toilet wastewater) with the installation of dual plumping. Large building units like hotels and commercial buildings with large water consumption for toilet flushing can install on-site treatment units. Furthermore, on-site greywater treatment reduces the  wastewater load that is managed by the large treatment units.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Rainwater harvest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Rainharvesting is an efficient way to exploit the site's natural resources in benefit of the building's operation and  the limited fresh water resources. Rainwater can be diverted from sewers and directed towards landscaping aiding in renewing the aquifer's resources or can be used for non potable purposes like irrigation and toilet flushing (~45lt/person/day of fresh water consumed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this activity). If such installation is used, proper maintenance of the storaged water must take place in order to prevent mosquito breeding and other complications. Roofing material should metal, ceramic or clay so that no desorption of substances that could pollute harvested can occur.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19050</xdr:rowOff>
    </xdr:from>
    <xdr:to>
      <xdr:col>0</xdr:col>
      <xdr:colOff>1228725</xdr:colOff>
      <xdr:row>9</xdr:row>
      <xdr:rowOff>142875</xdr:rowOff>
    </xdr:to>
    <xdr:sp>
      <xdr:nvSpPr>
        <xdr:cNvPr id="1" name="TextBox 1"/>
        <xdr:cNvSpPr txBox="1">
          <a:spLocks noChangeArrowheads="1"/>
        </xdr:cNvSpPr>
      </xdr:nvSpPr>
      <xdr:spPr>
        <a:xfrm>
          <a:off x="9525" y="2419350"/>
          <a:ext cx="1219200" cy="942975"/>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Assign weight</a:t>
          </a:r>
          <a:r>
            <a:rPr lang="en-US" cap="none" sz="1100" b="0" i="0" u="none" baseline="0">
              <a:solidFill>
                <a:srgbClr val="000000"/>
              </a:solidFill>
              <a:latin typeface="Calibri"/>
              <a:ea typeface="Calibri"/>
              <a:cs typeface="Calibri"/>
            </a:rPr>
            <a:t> to </a:t>
          </a:r>
          <a:r>
            <a:rPr lang="en-US" cap="none" sz="1100" b="0" i="1" u="none" baseline="0">
              <a:solidFill>
                <a:srgbClr val="000000"/>
              </a:solidFill>
              <a:latin typeface="Calibri"/>
              <a:ea typeface="Calibri"/>
              <a:cs typeface="Calibri"/>
            </a:rPr>
            <a:t>Local Economy</a:t>
          </a:r>
          <a:r>
            <a:rPr lang="en-US" cap="none" sz="1100" b="0" i="0" u="none" baseline="0">
              <a:solidFill>
                <a:srgbClr val="000000"/>
              </a:solidFill>
              <a:latin typeface="Calibri"/>
              <a:ea typeface="Calibri"/>
              <a:cs typeface="Calibri"/>
            </a:rPr>
            <a:t> parameter and it's criteria</a:t>
          </a:r>
        </a:p>
      </xdr:txBody>
    </xdr:sp>
    <xdr:clientData/>
  </xdr:twoCellAnchor>
  <xdr:twoCellAnchor>
    <xdr:from>
      <xdr:col>0</xdr:col>
      <xdr:colOff>0</xdr:colOff>
      <xdr:row>11</xdr:row>
      <xdr:rowOff>0</xdr:rowOff>
    </xdr:from>
    <xdr:to>
      <xdr:col>0</xdr:col>
      <xdr:colOff>1219200</xdr:colOff>
      <xdr:row>16</xdr:row>
      <xdr:rowOff>123825</xdr:rowOff>
    </xdr:to>
    <xdr:sp>
      <xdr:nvSpPr>
        <xdr:cNvPr id="2" name="TextBox 2"/>
        <xdr:cNvSpPr txBox="1">
          <a:spLocks noChangeArrowheads="1"/>
        </xdr:cNvSpPr>
      </xdr:nvSpPr>
      <xdr:spPr>
        <a:xfrm>
          <a:off x="0" y="3562350"/>
          <a:ext cx="1219200" cy="942975"/>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Assign weight</a:t>
          </a:r>
          <a:r>
            <a:rPr lang="en-US" cap="none" sz="1100" b="0" i="0" u="none" baseline="0">
              <a:solidFill>
                <a:srgbClr val="000000"/>
              </a:solidFill>
              <a:latin typeface="Calibri"/>
              <a:ea typeface="Calibri"/>
              <a:cs typeface="Calibri"/>
            </a:rPr>
            <a:t> to </a:t>
          </a:r>
          <a:r>
            <a:rPr lang="en-US" cap="none" sz="1100" b="0" i="1" u="none" baseline="0">
              <a:solidFill>
                <a:srgbClr val="000000"/>
              </a:solidFill>
              <a:latin typeface="Calibri"/>
              <a:ea typeface="Calibri"/>
              <a:cs typeface="Calibri"/>
            </a:rPr>
            <a:t>Efficiency </a:t>
          </a:r>
          <a:r>
            <a:rPr lang="en-US" cap="none" sz="1100" b="0" i="0" u="none" baseline="0">
              <a:solidFill>
                <a:srgbClr val="000000"/>
              </a:solidFill>
              <a:latin typeface="Calibri"/>
              <a:ea typeface="Calibri"/>
              <a:cs typeface="Calibri"/>
            </a:rPr>
            <a:t>parameter and it's criteria</a:t>
          </a:r>
        </a:p>
      </xdr:txBody>
    </xdr:sp>
    <xdr:clientData/>
  </xdr:twoCellAnchor>
  <xdr:twoCellAnchor>
    <xdr:from>
      <xdr:col>0</xdr:col>
      <xdr:colOff>0</xdr:colOff>
      <xdr:row>18</xdr:row>
      <xdr:rowOff>0</xdr:rowOff>
    </xdr:from>
    <xdr:to>
      <xdr:col>0</xdr:col>
      <xdr:colOff>1219200</xdr:colOff>
      <xdr:row>23</xdr:row>
      <xdr:rowOff>123825</xdr:rowOff>
    </xdr:to>
    <xdr:sp>
      <xdr:nvSpPr>
        <xdr:cNvPr id="3" name="TextBox 3"/>
        <xdr:cNvSpPr txBox="1">
          <a:spLocks noChangeArrowheads="1"/>
        </xdr:cNvSpPr>
      </xdr:nvSpPr>
      <xdr:spPr>
        <a:xfrm>
          <a:off x="0" y="4724400"/>
          <a:ext cx="1219200" cy="942975"/>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Assign weight</a:t>
          </a:r>
          <a:r>
            <a:rPr lang="en-US" cap="none" sz="1100" b="0" i="0" u="none" baseline="0">
              <a:solidFill>
                <a:srgbClr val="000000"/>
              </a:solidFill>
              <a:latin typeface="Calibri"/>
              <a:ea typeface="Calibri"/>
              <a:cs typeface="Calibri"/>
            </a:rPr>
            <a:t> to </a:t>
          </a:r>
          <a:r>
            <a:rPr lang="en-US" cap="none" sz="1100" b="0" i="1" u="none" baseline="0">
              <a:solidFill>
                <a:srgbClr val="000000"/>
              </a:solidFill>
              <a:latin typeface="Calibri"/>
              <a:ea typeface="Calibri"/>
              <a:cs typeface="Calibri"/>
            </a:rPr>
            <a:t>Adaptability </a:t>
          </a:r>
          <a:r>
            <a:rPr lang="en-US" cap="none" sz="1100" b="0" i="0" u="none" baseline="0">
              <a:solidFill>
                <a:srgbClr val="000000"/>
              </a:solidFill>
              <a:latin typeface="Calibri"/>
              <a:ea typeface="Calibri"/>
              <a:cs typeface="Calibri"/>
            </a:rPr>
            <a:t>parameter and it's criteria</a:t>
          </a:r>
        </a:p>
      </xdr:txBody>
    </xdr:sp>
    <xdr:clientData/>
  </xdr:twoCellAnchor>
  <xdr:twoCellAnchor>
    <xdr:from>
      <xdr:col>0</xdr:col>
      <xdr:colOff>0</xdr:colOff>
      <xdr:row>25</xdr:row>
      <xdr:rowOff>0</xdr:rowOff>
    </xdr:from>
    <xdr:to>
      <xdr:col>0</xdr:col>
      <xdr:colOff>1219200</xdr:colOff>
      <xdr:row>30</xdr:row>
      <xdr:rowOff>123825</xdr:rowOff>
    </xdr:to>
    <xdr:sp>
      <xdr:nvSpPr>
        <xdr:cNvPr id="4" name="TextBox 4"/>
        <xdr:cNvSpPr txBox="1">
          <a:spLocks noChangeArrowheads="1"/>
        </xdr:cNvSpPr>
      </xdr:nvSpPr>
      <xdr:spPr>
        <a:xfrm>
          <a:off x="0" y="5886450"/>
          <a:ext cx="1219200" cy="942975"/>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Assign weight</a:t>
          </a:r>
          <a:r>
            <a:rPr lang="en-US" cap="none" sz="1100" b="0" i="0" u="none" baseline="0">
              <a:solidFill>
                <a:srgbClr val="000000"/>
              </a:solidFill>
              <a:latin typeface="Calibri"/>
              <a:ea typeface="Calibri"/>
              <a:cs typeface="Calibri"/>
            </a:rPr>
            <a:t> to </a:t>
          </a:r>
          <a:r>
            <a:rPr lang="en-US" cap="none" sz="1100" b="0" i="1" u="none" baseline="0">
              <a:solidFill>
                <a:srgbClr val="000000"/>
              </a:solidFill>
              <a:latin typeface="Calibri"/>
              <a:ea typeface="Calibri"/>
              <a:cs typeface="Calibri"/>
            </a:rPr>
            <a:t>Working Costs </a:t>
          </a:r>
          <a:r>
            <a:rPr lang="en-US" cap="none" sz="1100" b="0" i="0" u="none" baseline="0">
              <a:solidFill>
                <a:srgbClr val="000000"/>
              </a:solidFill>
              <a:latin typeface="Calibri"/>
              <a:ea typeface="Calibri"/>
              <a:cs typeface="Calibri"/>
            </a:rPr>
            <a:t>parameter and it's criteria</a:t>
          </a:r>
        </a:p>
      </xdr:txBody>
    </xdr:sp>
    <xdr:clientData/>
  </xdr:twoCellAnchor>
  <xdr:twoCellAnchor>
    <xdr:from>
      <xdr:col>0</xdr:col>
      <xdr:colOff>0</xdr:colOff>
      <xdr:row>32</xdr:row>
      <xdr:rowOff>0</xdr:rowOff>
    </xdr:from>
    <xdr:to>
      <xdr:col>0</xdr:col>
      <xdr:colOff>1219200</xdr:colOff>
      <xdr:row>37</xdr:row>
      <xdr:rowOff>123825</xdr:rowOff>
    </xdr:to>
    <xdr:sp>
      <xdr:nvSpPr>
        <xdr:cNvPr id="5" name="TextBox 5"/>
        <xdr:cNvSpPr txBox="1">
          <a:spLocks noChangeArrowheads="1"/>
        </xdr:cNvSpPr>
      </xdr:nvSpPr>
      <xdr:spPr>
        <a:xfrm>
          <a:off x="0" y="7048500"/>
          <a:ext cx="1219200" cy="942975"/>
        </a:xfrm>
        <a:prstGeom prst="rect">
          <a:avLst/>
        </a:prstGeom>
        <a:noFill/>
        <a:ln w="9525"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Assign weight</a:t>
          </a:r>
          <a:r>
            <a:rPr lang="en-US" cap="none" sz="1100" b="0" i="0" u="none" baseline="0">
              <a:solidFill>
                <a:srgbClr val="000000"/>
              </a:solidFill>
              <a:latin typeface="Calibri"/>
              <a:ea typeface="Calibri"/>
              <a:cs typeface="Calibri"/>
            </a:rPr>
            <a:t> to </a:t>
          </a:r>
          <a:r>
            <a:rPr lang="en-US" cap="none" sz="1100" b="0" i="1" u="none" baseline="0">
              <a:solidFill>
                <a:srgbClr val="000000"/>
              </a:solidFill>
              <a:latin typeface="Calibri"/>
              <a:ea typeface="Calibri"/>
              <a:cs typeface="Calibri"/>
            </a:rPr>
            <a:t>Capital Costs </a:t>
          </a:r>
          <a:r>
            <a:rPr lang="en-US" cap="none" sz="1100" b="0" i="0" u="none" baseline="0">
              <a:solidFill>
                <a:srgbClr val="000000"/>
              </a:solidFill>
              <a:latin typeface="Calibri"/>
              <a:ea typeface="Calibri"/>
              <a:cs typeface="Calibri"/>
            </a:rPr>
            <a:t>parameter and it's criteria</a:t>
          </a:r>
        </a:p>
      </xdr:txBody>
    </xdr:sp>
    <xdr:clientData/>
  </xdr:twoCellAnchor>
  <xdr:twoCellAnchor>
    <xdr:from>
      <xdr:col>0</xdr:col>
      <xdr:colOff>0</xdr:colOff>
      <xdr:row>40</xdr:row>
      <xdr:rowOff>57150</xdr:rowOff>
    </xdr:from>
    <xdr:to>
      <xdr:col>6</xdr:col>
      <xdr:colOff>19050</xdr:colOff>
      <xdr:row>118</xdr:row>
      <xdr:rowOff>0</xdr:rowOff>
    </xdr:to>
    <xdr:sp>
      <xdr:nvSpPr>
        <xdr:cNvPr id="6" name="TextBox 6"/>
        <xdr:cNvSpPr txBox="1">
          <a:spLocks noChangeArrowheads="1"/>
        </xdr:cNvSpPr>
      </xdr:nvSpPr>
      <xdr:spPr>
        <a:xfrm>
          <a:off x="0" y="8420100"/>
          <a:ext cx="11068050" cy="12573000"/>
        </a:xfrm>
        <a:prstGeom prst="rect">
          <a:avLst/>
        </a:prstGeom>
        <a:solidFill>
          <a:srgbClr val="DCE6F2"/>
        </a:solidFill>
        <a:ln w="12700" cmpd="sng">
          <a:solidFill>
            <a:srgbClr val="BCBCBC"/>
          </a:solidFill>
          <a:headEnd type="none"/>
          <a:tailEnd type="none"/>
        </a:ln>
      </xdr:spPr>
      <xdr:txBody>
        <a:bodyPr vertOverflow="clip" wrap="square" lIns="91440" tIns="45720" rIns="91440" bIns="45720"/>
        <a:p>
          <a:pPr algn="l">
            <a:defRPr/>
          </a:pPr>
          <a:r>
            <a:rPr lang="en-US" cap="none" sz="1100" b="1" i="1" u="none" baseline="0">
              <a:solidFill>
                <a:srgbClr val="000000"/>
              </a:solidFill>
              <a:latin typeface="Calibri"/>
              <a:ea typeface="Calibri"/>
              <a:cs typeface="Calibri"/>
            </a:rPr>
            <a:t>Local Economy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Construction activities should support local economy by aquiring materials, equipment and asigning construction and maintenance to local contractors. "Local" is consitered within a radious of 50km or within country limits. Criteria fulfillment relates on the percentage, for example, of materials aquired localy. If 50% of the materials are local, as defined above, then the criteria achieves 50% of the available credits.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Efficiency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 building is constructed to accommodate a certain number of users on a daily base. If  the average capacity is less than the designed one then the building was propably oversized (if its under full capacity and fully functional).  The percent of the actual capacity reflects the persent that the criteria is fulfilled.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efficient usage of a building also depends on the persentage of the time the building is used in relation to the maximum potential time that can be used.  Again the </a:t>
          </a:r>
          <a:r>
            <a:rPr lang="en-US" cap="none" sz="1100" b="0" i="0" u="none" baseline="0">
              <a:solidFill>
                <a:srgbClr val="000000"/>
              </a:solidFill>
              <a:latin typeface="Calibri"/>
              <a:ea typeface="Calibri"/>
              <a:cs typeface="Calibri"/>
            </a:rPr>
            <a:t>percent reflects the persent that the criteria is fulfilled.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The space that is provided for every user must not exceed national average more than 20% regarding the type of the building.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The efficiency of a building depends on it's access to internet and telephone. 50 % of the available credits can be achieved if telephone access is available and maximum score is achieved if internet access is also available.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Green buildings’ high efficiency and performance can result in higher property values and potentially lower lenders’ credit risk. Lower operating costs associated with more efficient systems can lead to higher building net income. In addition to increasing a building’s net operating income or value, green building measures may allow building owners to charge higher rents or achieve higher rates of building occupancy, if tenants view green properties as more desirable. </a:t>
          </a:r>
          <a:r>
            <a:rPr lang="en-US" cap="none" sz="1100" b="0" i="0" u="none" baseline="0">
              <a:solidFill>
                <a:srgbClr val="000000"/>
              </a:solidFill>
              <a:latin typeface="Calibri"/>
              <a:ea typeface="Calibri"/>
              <a:cs typeface="Calibri"/>
            </a:rPr>
            <a:t>A 25% and above increase of the building's value is considered as maximum level of fulfillement of the criteria.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Adaptability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Adaptability of a building is determined mainly by its flexibility (minor changes in space planning), convertibility (allowing for changes in use) and expandability (additions to the current construction). For this purpose, building's height, external space, building envelope, internal partitions and foundations should be constructed in a manner to  serve the above characteristics.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The percentage of spaces with sufficient  height for a range of uses reflects the credits that can be aquired.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If external spaces are flexible then the criteria achieves maximum available score.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Internal partitions define partially the convertibility of the building if such is required. Loose partitioning achieves maximum score in contrast with brick wall which achieves 0 score.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Integrate systems (or layers) within a building in ways that allow parts to be removed or upgraded without affecting the performance of connected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There is often the need to vertically expand a building so the foundation should be constructed to suppert such  prospect.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Operational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The percente of the contribution of renewable energy to energy consumption on a monthly basis reflects the level of this criteria fulfillment.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In order to control energy and water consumption at desirable levels, easily monitoring systems must be intalled. Full credits can be achieved if  a system for both parametes is installed.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The percent of building spaces which can easily be cleaned and/or maintained reflects the level of fulfillment of the criteria.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The credits</a:t>
          </a:r>
          <a:r>
            <a:rPr lang="en-US" cap="none" sz="1100" b="0" i="0" u="none" baseline="0">
              <a:solidFill>
                <a:srgbClr val="000000"/>
              </a:solidFill>
              <a:latin typeface="Calibri"/>
              <a:ea typeface="Calibri"/>
              <a:cs typeface="Calibri"/>
            </a:rPr>
            <a:t> achived by this criteria are calculated by the percentage of the contribution of  water conservation techniques applied to water consumption: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1 - [water consumption after applying </a:t>
          </a:r>
          <a:r>
            <a:rPr lang="en-US" cap="none" sz="1100" b="1" i="1" u="none" baseline="0">
              <a:solidFill>
                <a:srgbClr val="000000"/>
              </a:solidFill>
              <a:latin typeface="Calibri"/>
              <a:ea typeface="Calibri"/>
              <a:cs typeface="Calibri"/>
            </a:rPr>
            <a:t>conservation </a:t>
          </a:r>
          <a:r>
            <a:rPr lang="en-US" cap="none" sz="1100" b="1" i="1" u="none" baseline="0">
              <a:solidFill>
                <a:srgbClr val="000000"/>
              </a:solidFill>
              <a:latin typeface="Calibri"/>
              <a:ea typeface="Calibri"/>
              <a:cs typeface="Calibri"/>
            </a:rPr>
            <a:t>measures]/[water consumption without conservation measures]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Considering that there is no way to entirely minimize consumption and accepting as best performance a ratio equal to 0.5 (50%), the result of the above equation is multiplied by </a:t>
          </a:r>
          <a:r>
            <a:rPr lang="en-US" cap="none" sz="1100" b="0" i="1" u="none" baseline="0">
              <a:solidFill>
                <a:srgbClr val="000000"/>
              </a:solidFill>
              <a:latin typeface="Calibri"/>
              <a:ea typeface="Calibri"/>
              <a:cs typeface="Calibri"/>
            </a:rPr>
            <a:t>two(2)</a:t>
          </a:r>
          <a:r>
            <a:rPr lang="en-US" cap="none" sz="1100" b="0" i="0" u="none" baseline="0">
              <a:solidFill>
                <a:srgbClr val="000000"/>
              </a:solidFill>
              <a:latin typeface="Calibri"/>
              <a:ea typeface="Calibri"/>
              <a:cs typeface="Calibri"/>
            </a:rPr>
            <a:t> in order to calculate the credits that the criteria can achieve. If the ratio is lower or equal than 0.5 then the criteria is fully met.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The</a:t>
          </a:r>
          <a:r>
            <a:rPr lang="en-US" cap="none" sz="1100" b="0" i="0" u="none" baseline="0">
              <a:solidFill>
                <a:srgbClr val="000000"/>
              </a:solidFill>
              <a:latin typeface="Calibri"/>
              <a:ea typeface="Calibri"/>
              <a:cs typeface="Calibri"/>
            </a:rPr>
            <a:t> percent of the value </a:t>
          </a:r>
          <a:r>
            <a:rPr lang="en-US" cap="none" sz="1100" b="0" i="0" u="none" baseline="0">
              <a:solidFill>
                <a:srgbClr val="000000"/>
              </a:solidFill>
              <a:latin typeface="Calibri"/>
              <a:ea typeface="Calibri"/>
              <a:cs typeface="Calibri"/>
            </a:rPr>
            <a:t>of all materials/equipment used in the building on a monthly basis  that</a:t>
          </a:r>
          <a:r>
            <a:rPr lang="en-US" cap="none" sz="1100" b="0" i="0" u="none" baseline="0">
              <a:solidFill>
                <a:srgbClr val="000000"/>
              </a:solidFill>
              <a:latin typeface="Calibri"/>
              <a:ea typeface="Calibri"/>
              <a:cs typeface="Calibri"/>
            </a:rPr>
            <a:t> are </a:t>
          </a:r>
          <a:r>
            <a:rPr lang="en-US" cap="none" sz="1100" b="0" i="0" u="none" baseline="0">
              <a:solidFill>
                <a:srgbClr val="000000"/>
              </a:solidFill>
              <a:latin typeface="Calibri"/>
              <a:ea typeface="Calibri"/>
              <a:cs typeface="Calibri"/>
            </a:rPr>
            <a:t>supplied by local (within the country) manufacturers reflects the level of fulfillment</a:t>
          </a:r>
          <a:r>
            <a:rPr lang="en-US" cap="none" sz="1100" b="0" i="0" u="none" baseline="0">
              <a:solidFill>
                <a:srgbClr val="000000"/>
              </a:solidFill>
              <a:latin typeface="Calibri"/>
              <a:ea typeface="Calibri"/>
              <a:cs typeface="Calibri"/>
            </a:rPr>
            <a:t> of the criteria.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Capital Costs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The capital cost of the construction must not be more than 20% above the national average, for the specific building type. It's a boolean type of criteria. If the value is above 20% then it achieves 0 credits and if below achieves maximum credits.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 minimum percentage of 5% of c</a:t>
          </a:r>
          <a:r>
            <a:rPr lang="en-US" cap="none" sz="1100" b="0" i="0" u="none" baseline="0">
              <a:solidFill>
                <a:srgbClr val="000000"/>
              </a:solidFill>
              <a:latin typeface="Calibri"/>
              <a:ea typeface="Calibri"/>
              <a:cs typeface="Calibri"/>
            </a:rPr>
            <a:t>apital costs must be allocated to new sustainable technology for the criteria to be fulfilled.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The capital costs allocated to renewable energy installations (solar panels, geothermal pumps, wind turbine)</a:t>
          </a:r>
          <a:r>
            <a:rPr lang="en-US" cap="none" sz="1100" b="0" i="0" u="none" baseline="0">
              <a:solidFill>
                <a:srgbClr val="000000"/>
              </a:solidFill>
              <a:latin typeface="Calibri"/>
              <a:ea typeface="Calibri"/>
              <a:cs typeface="Calibri"/>
            </a:rPr>
            <a:t> must have a maximum amortization period of 15 years.</a:t>
          </a:r>
          <a:r>
            <a:rPr lang="en-US" cap="none" sz="1100" b="0" i="0" u="none" baseline="0">
              <a:solidFill>
                <a:srgbClr val="000000"/>
              </a:solidFill>
              <a:latin typeface="Calibri"/>
              <a:ea typeface="Calibri"/>
              <a:cs typeface="Calibri"/>
            </a:rPr>
            <a:t> If the period is significantly exceeded then the criteria is not met. Significant time can be considered a period of 5 more years.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a:t>
          </a:r>
          <a:r>
            <a:rPr lang="en-US" cap="none" sz="1100" b="0" i="0" u="none" baseline="0">
              <a:solidFill>
                <a:srgbClr val="000000"/>
              </a:solidFill>
              <a:latin typeface="Calibri"/>
              <a:ea typeface="Calibri"/>
              <a:cs typeface="Calibri"/>
            </a:rPr>
            <a:t>e percent </a:t>
          </a:r>
          <a:r>
            <a:rPr lang="en-US" cap="none" sz="1100" b="0" i="0" u="none" baseline="0">
              <a:solidFill>
                <a:srgbClr val="000000"/>
              </a:solidFill>
              <a:latin typeface="Calibri"/>
              <a:ea typeface="Calibri"/>
              <a:cs typeface="Calibri"/>
            </a:rPr>
            <a:t>of capital costs for equipment allocated for high efficiency equipment reflects the criteria level of fulfillment.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If existing building is reused then the criteria</a:t>
          </a:r>
          <a:r>
            <a:rPr lang="en-US" cap="none" sz="1100" b="0" i="0" u="none" baseline="0">
              <a:solidFill>
                <a:srgbClr val="000000"/>
              </a:solidFill>
              <a:latin typeface="Calibri"/>
              <a:ea typeface="Calibri"/>
              <a:cs typeface="Calibri"/>
            </a:rPr>
            <a:t> is fully met.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152400</xdr:rowOff>
    </xdr:from>
    <xdr:to>
      <xdr:col>11</xdr:col>
      <xdr:colOff>495300</xdr:colOff>
      <xdr:row>28</xdr:row>
      <xdr:rowOff>47625</xdr:rowOff>
    </xdr:to>
    <xdr:graphicFrame>
      <xdr:nvGraphicFramePr>
        <xdr:cNvPr id="1" name="Chart 1"/>
        <xdr:cNvGraphicFramePr/>
      </xdr:nvGraphicFramePr>
      <xdr:xfrm>
        <a:off x="123825" y="152400"/>
        <a:ext cx="7077075" cy="44672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29</xdr:row>
      <xdr:rowOff>161925</xdr:rowOff>
    </xdr:from>
    <xdr:to>
      <xdr:col>11</xdr:col>
      <xdr:colOff>485775</xdr:colOff>
      <xdr:row>55</xdr:row>
      <xdr:rowOff>142875</xdr:rowOff>
    </xdr:to>
    <xdr:graphicFrame>
      <xdr:nvGraphicFramePr>
        <xdr:cNvPr id="2" name="Chart 2"/>
        <xdr:cNvGraphicFramePr/>
      </xdr:nvGraphicFramePr>
      <xdr:xfrm>
        <a:off x="142875" y="4895850"/>
        <a:ext cx="7048500" cy="4229100"/>
      </xdr:xfrm>
      <a:graphic>
        <a:graphicData uri="http://schemas.openxmlformats.org/drawingml/2006/chart">
          <c:chart xmlns:c="http://schemas.openxmlformats.org/drawingml/2006/chart" r:id="rId2"/>
        </a:graphicData>
      </a:graphic>
    </xdr:graphicFrame>
    <xdr:clientData/>
  </xdr:twoCellAnchor>
  <xdr:twoCellAnchor>
    <xdr:from>
      <xdr:col>8</xdr:col>
      <xdr:colOff>409575</xdr:colOff>
      <xdr:row>30</xdr:row>
      <xdr:rowOff>57150</xdr:rowOff>
    </xdr:from>
    <xdr:to>
      <xdr:col>11</xdr:col>
      <xdr:colOff>314325</xdr:colOff>
      <xdr:row>33</xdr:row>
      <xdr:rowOff>142875</xdr:rowOff>
    </xdr:to>
    <xdr:sp>
      <xdr:nvSpPr>
        <xdr:cNvPr id="3" name="TextBox 3"/>
        <xdr:cNvSpPr txBox="1">
          <a:spLocks noChangeArrowheads="1"/>
        </xdr:cNvSpPr>
      </xdr:nvSpPr>
      <xdr:spPr>
        <a:xfrm>
          <a:off x="5286375" y="4962525"/>
          <a:ext cx="1733550" cy="581025"/>
        </a:xfrm>
        <a:prstGeom prst="rect">
          <a:avLst/>
        </a:prstGeom>
        <a:noFill/>
        <a:ln w="9525" cmpd="sng">
          <a:noFill/>
        </a:ln>
      </xdr:spPr>
      <xdr:txBody>
        <a:bodyPr vertOverflow="clip" wrap="square" lIns="91440" tIns="45720" rIns="91440" bIns="45720" anchor="ctr"/>
        <a:p>
          <a:pPr algn="ctr">
            <a:defRPr/>
          </a:pPr>
          <a:r>
            <a:rPr lang="en-US" cap="none" sz="1200" b="1" i="0" u="none" baseline="0">
              <a:solidFill>
                <a:srgbClr val="FFFFFF"/>
              </a:solidFill>
              <a:latin typeface="Calibri"/>
              <a:ea typeface="Calibri"/>
              <a:cs typeface="Calibri"/>
            </a:rPr>
            <a:t>Normalizes</a:t>
          </a:r>
          <a:r>
            <a:rPr lang="en-US" cap="none" sz="1100" b="1" i="0" u="none" baseline="0">
              <a:solidFill>
                <a:srgbClr val="FFFFFF"/>
              </a:solidFill>
              <a:latin typeface="Calibri"/>
              <a:ea typeface="Calibri"/>
              <a:cs typeface="Calibri"/>
            </a:rPr>
            <a:t> Values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dimension ref="H10:H10"/>
  <sheetViews>
    <sheetView showGridLines="0" zoomScalePageLayoutView="0" workbookViewId="0" topLeftCell="A19">
      <selection activeCell="H7" sqref="H7"/>
    </sheetView>
  </sheetViews>
  <sheetFormatPr defaultColWidth="9.140625" defaultRowHeight="12.75"/>
  <sheetData>
    <row r="10" ht="12.75">
      <c r="H10" s="115"/>
    </row>
  </sheetData>
  <sheetProtection password="C7FB" sheet="1" objects="1" scenarios="1" select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F39"/>
  <sheetViews>
    <sheetView showGridLines="0" zoomScalePageLayoutView="0" workbookViewId="0" topLeftCell="A1">
      <selection activeCell="H24" sqref="H24"/>
    </sheetView>
  </sheetViews>
  <sheetFormatPr defaultColWidth="9.140625" defaultRowHeight="12.75"/>
  <cols>
    <col min="5" max="5" width="94.00390625" style="0" customWidth="1"/>
  </cols>
  <sheetData>
    <row r="1" spans="1:6" ht="136.5" customHeight="1" thickBot="1">
      <c r="A1" s="13" t="s">
        <v>73</v>
      </c>
      <c r="B1" s="14" t="s">
        <v>74</v>
      </c>
      <c r="C1" s="14" t="s">
        <v>75</v>
      </c>
      <c r="D1" s="15" t="s">
        <v>76</v>
      </c>
      <c r="E1" s="47" t="s">
        <v>113</v>
      </c>
      <c r="F1" s="16" t="s">
        <v>82</v>
      </c>
    </row>
    <row r="2" spans="1:6" s="52" customFormat="1" ht="36" customHeight="1">
      <c r="A2" s="54"/>
      <c r="B2" s="54"/>
      <c r="C2" s="54"/>
      <c r="D2" s="54"/>
      <c r="E2" s="55" t="s">
        <v>144</v>
      </c>
      <c r="F2" s="54"/>
    </row>
    <row r="3" spans="1:6" ht="17.25" customHeight="1" thickBot="1">
      <c r="A3" s="44"/>
      <c r="B3" s="44"/>
      <c r="C3" s="44"/>
      <c r="D3" s="44"/>
      <c r="E3" s="44"/>
      <c r="F3" s="44"/>
    </row>
    <row r="4" spans="1:6" ht="13.5" thickBot="1">
      <c r="A4" s="164">
        <v>2</v>
      </c>
      <c r="B4" s="166">
        <v>2</v>
      </c>
      <c r="C4" s="166">
        <v>2</v>
      </c>
      <c r="D4" s="56">
        <f>A4*B4*C4</f>
        <v>8</v>
      </c>
      <c r="E4" s="57" t="s">
        <v>116</v>
      </c>
      <c r="F4" s="65">
        <f>D4/$D$32</f>
        <v>0.12903225806451613</v>
      </c>
    </row>
    <row r="5" spans="1:6" ht="13.5" thickBot="1">
      <c r="A5" s="164">
        <v>3</v>
      </c>
      <c r="B5" s="165">
        <v>3</v>
      </c>
      <c r="C5" s="165">
        <v>3</v>
      </c>
      <c r="D5" s="58">
        <f>A5*B5*C5</f>
        <v>27</v>
      </c>
      <c r="E5" s="57" t="s">
        <v>72</v>
      </c>
      <c r="F5" s="65">
        <f>D5/$D$32</f>
        <v>0.43548387096774194</v>
      </c>
    </row>
    <row r="6" spans="1:6" ht="12.75">
      <c r="A6" s="66"/>
      <c r="B6" s="67"/>
      <c r="C6" s="67"/>
      <c r="D6" s="59"/>
      <c r="E6" s="60" t="s">
        <v>83</v>
      </c>
      <c r="F6" s="167">
        <v>0.08</v>
      </c>
    </row>
    <row r="7" spans="1:6" ht="12.75">
      <c r="A7" s="68"/>
      <c r="B7" s="69"/>
      <c r="C7" s="69"/>
      <c r="D7" s="61"/>
      <c r="E7" s="62" t="s">
        <v>84</v>
      </c>
      <c r="F7" s="168">
        <v>0.12</v>
      </c>
    </row>
    <row r="8" spans="1:6" ht="12.75">
      <c r="A8" s="68"/>
      <c r="B8" s="69"/>
      <c r="C8" s="69"/>
      <c r="D8" s="61"/>
      <c r="E8" s="62" t="s">
        <v>85</v>
      </c>
      <c r="F8" s="168">
        <v>0.05</v>
      </c>
    </row>
    <row r="9" spans="1:6" ht="12.75">
      <c r="A9" s="68"/>
      <c r="B9" s="69"/>
      <c r="C9" s="69"/>
      <c r="D9" s="61"/>
      <c r="E9" s="62" t="s">
        <v>86</v>
      </c>
      <c r="F9" s="168">
        <v>0.15</v>
      </c>
    </row>
    <row r="10" spans="1:6" ht="12.75">
      <c r="A10" s="68"/>
      <c r="B10" s="69"/>
      <c r="C10" s="69"/>
      <c r="D10" s="61"/>
      <c r="E10" s="62" t="s">
        <v>87</v>
      </c>
      <c r="F10" s="168">
        <v>0.2</v>
      </c>
    </row>
    <row r="11" spans="1:6" ht="12.75">
      <c r="A11" s="68"/>
      <c r="B11" s="69"/>
      <c r="C11" s="69"/>
      <c r="D11" s="61"/>
      <c r="E11" s="62" t="s">
        <v>88</v>
      </c>
      <c r="F11" s="168">
        <v>0.15</v>
      </c>
    </row>
    <row r="12" spans="1:6" ht="12.75">
      <c r="A12" s="68"/>
      <c r="B12" s="69"/>
      <c r="C12" s="69"/>
      <c r="D12" s="61"/>
      <c r="E12" s="62" t="s">
        <v>89</v>
      </c>
      <c r="F12" s="168">
        <v>0.1</v>
      </c>
    </row>
    <row r="13" spans="1:6" ht="13.5" thickBot="1">
      <c r="A13" s="68"/>
      <c r="B13" s="69"/>
      <c r="C13" s="69"/>
      <c r="D13" s="61"/>
      <c r="E13" s="64" t="s">
        <v>90</v>
      </c>
      <c r="F13" s="169">
        <v>0.15</v>
      </c>
    </row>
    <row r="14" spans="1:6" ht="13.5" thickBot="1">
      <c r="A14" s="70"/>
      <c r="B14" s="71"/>
      <c r="C14" s="71"/>
      <c r="D14" s="63"/>
      <c r="E14" s="131">
        <f>IF(SUM(F6:F13)&lt;&gt;100%,"Error. Sum of Sub-Groups percentages is not equal to 100%","")</f>
      </c>
      <c r="F14" s="126"/>
    </row>
    <row r="15" spans="1:6" ht="13.5" thickBot="1">
      <c r="A15" s="164">
        <v>1</v>
      </c>
      <c r="B15" s="165">
        <v>3</v>
      </c>
      <c r="C15" s="165">
        <v>3</v>
      </c>
      <c r="D15" s="53">
        <f>A15*B15*C15</f>
        <v>9</v>
      </c>
      <c r="E15" s="57" t="s">
        <v>114</v>
      </c>
      <c r="F15" s="65">
        <f>D15/$D$32</f>
        <v>0.14516129032258066</v>
      </c>
    </row>
    <row r="16" spans="1:6" ht="12.75">
      <c r="A16" s="66"/>
      <c r="B16" s="67"/>
      <c r="C16" s="67"/>
      <c r="D16" s="59"/>
      <c r="E16" s="72" t="s">
        <v>91</v>
      </c>
      <c r="F16" s="167">
        <v>0.75</v>
      </c>
    </row>
    <row r="17" spans="1:6" ht="13.5" thickBot="1">
      <c r="A17" s="68"/>
      <c r="B17" s="69"/>
      <c r="C17" s="69"/>
      <c r="D17" s="61"/>
      <c r="E17" s="73" t="s">
        <v>92</v>
      </c>
      <c r="F17" s="169">
        <v>0.25</v>
      </c>
    </row>
    <row r="18" spans="1:6" ht="13.5" thickBot="1">
      <c r="A18" s="70"/>
      <c r="B18" s="71"/>
      <c r="C18" s="71"/>
      <c r="D18" s="63"/>
      <c r="E18" s="130">
        <f>IF(SUM(F16:F17)&lt;&gt;100%,"Error. Sum of Sub-Groups percentages is not equal to 100%","")</f>
      </c>
      <c r="F18" s="127"/>
    </row>
    <row r="19" spans="1:6" ht="13.5" thickBot="1">
      <c r="A19" s="164">
        <v>3</v>
      </c>
      <c r="B19" s="165">
        <v>2</v>
      </c>
      <c r="C19" s="165">
        <v>2</v>
      </c>
      <c r="D19" s="53">
        <f>A19*B19*C19</f>
        <v>12</v>
      </c>
      <c r="E19" s="57" t="s">
        <v>4</v>
      </c>
      <c r="F19" s="65">
        <f>D19/$D$32</f>
        <v>0.1935483870967742</v>
      </c>
    </row>
    <row r="20" spans="1:6" ht="12.75">
      <c r="A20" s="66"/>
      <c r="B20" s="67"/>
      <c r="C20" s="67"/>
      <c r="D20" s="59"/>
      <c r="E20" s="72" t="s">
        <v>50</v>
      </c>
      <c r="F20" s="167">
        <v>0.16</v>
      </c>
    </row>
    <row r="21" spans="1:6" ht="12.75">
      <c r="A21" s="68"/>
      <c r="B21" s="69"/>
      <c r="C21" s="69"/>
      <c r="D21" s="61"/>
      <c r="E21" s="74" t="s">
        <v>47</v>
      </c>
      <c r="F21" s="168">
        <v>0</v>
      </c>
    </row>
    <row r="22" spans="1:6" ht="12.75">
      <c r="A22" s="68"/>
      <c r="B22" s="69"/>
      <c r="C22" s="69"/>
      <c r="D22" s="61"/>
      <c r="E22" s="74" t="s">
        <v>48</v>
      </c>
      <c r="F22" s="168">
        <v>0.33</v>
      </c>
    </row>
    <row r="23" spans="1:6" ht="12.75">
      <c r="A23" s="68"/>
      <c r="B23" s="69"/>
      <c r="C23" s="69"/>
      <c r="D23" s="61"/>
      <c r="E23" s="74" t="s">
        <v>49</v>
      </c>
      <c r="F23" s="168">
        <v>0.17</v>
      </c>
    </row>
    <row r="24" spans="1:6" ht="12.75">
      <c r="A24" s="68"/>
      <c r="B24" s="69"/>
      <c r="C24" s="69"/>
      <c r="D24" s="61"/>
      <c r="E24" s="74" t="s">
        <v>51</v>
      </c>
      <c r="F24" s="168">
        <v>0.17</v>
      </c>
    </row>
    <row r="25" spans="1:6" ht="13.5" thickBot="1">
      <c r="A25" s="68"/>
      <c r="B25" s="69"/>
      <c r="C25" s="69"/>
      <c r="D25" s="61"/>
      <c r="E25" s="73" t="s">
        <v>53</v>
      </c>
      <c r="F25" s="169">
        <v>0.17</v>
      </c>
    </row>
    <row r="26" spans="1:6" ht="13.5" thickBot="1">
      <c r="A26" s="70"/>
      <c r="B26" s="71"/>
      <c r="C26" s="71"/>
      <c r="D26" s="63"/>
      <c r="E26" s="130">
        <f>IF(SUM(F20:F25)&lt;&gt;100%,"Error. Sum of Sub-Groups percentages is not equal to 100%","")</f>
      </c>
      <c r="F26" s="127"/>
    </row>
    <row r="27" spans="1:6" ht="13.5" thickBot="1">
      <c r="A27" s="164">
        <v>3</v>
      </c>
      <c r="B27" s="165">
        <v>1</v>
      </c>
      <c r="C27" s="165">
        <v>2</v>
      </c>
      <c r="D27" s="53">
        <f>A27*B27*C27</f>
        <v>6</v>
      </c>
      <c r="E27" s="57" t="s">
        <v>56</v>
      </c>
      <c r="F27" s="81">
        <f>D27/$D$32</f>
        <v>0.0967741935483871</v>
      </c>
    </row>
    <row r="28" spans="1:6" ht="12.75">
      <c r="A28" s="78"/>
      <c r="B28" s="67"/>
      <c r="C28" s="67"/>
      <c r="D28" s="59"/>
      <c r="E28" s="75" t="s">
        <v>57</v>
      </c>
      <c r="F28" s="167">
        <v>0.25</v>
      </c>
    </row>
    <row r="29" spans="1:6" ht="12.75">
      <c r="A29" s="79"/>
      <c r="B29" s="69"/>
      <c r="C29" s="69"/>
      <c r="D29" s="61"/>
      <c r="E29" s="76" t="s">
        <v>58</v>
      </c>
      <c r="F29" s="168">
        <v>0.25</v>
      </c>
    </row>
    <row r="30" spans="1:6" ht="12.75">
      <c r="A30" s="79"/>
      <c r="B30" s="69"/>
      <c r="C30" s="69"/>
      <c r="D30" s="61"/>
      <c r="E30" s="76" t="s">
        <v>59</v>
      </c>
      <c r="F30" s="168">
        <v>0.25</v>
      </c>
    </row>
    <row r="31" spans="1:6" ht="13.5" thickBot="1">
      <c r="A31" s="80"/>
      <c r="B31" s="71"/>
      <c r="C31" s="71"/>
      <c r="D31" s="63"/>
      <c r="E31" s="77" t="s">
        <v>60</v>
      </c>
      <c r="F31" s="169">
        <v>0.25</v>
      </c>
    </row>
    <row r="32" spans="4:5" ht="12.75">
      <c r="D32" s="50">
        <f>SUM(D4:D27)</f>
        <v>62</v>
      </c>
      <c r="E32" s="130">
        <f>IF(SUM(F28:F31)&lt;&gt;100%,"Error. Sum of Sub-Groups percentages is not equal to 100%","")</f>
      </c>
    </row>
    <row r="33" ht="12.75">
      <c r="F33" s="51"/>
    </row>
    <row r="34" ht="12.75">
      <c r="E34" s="52"/>
    </row>
    <row r="35" ht="12.75">
      <c r="A35" s="100"/>
    </row>
    <row r="36" spans="1:2" ht="12.75">
      <c r="A36" s="100">
        <v>1</v>
      </c>
      <c r="B36" s="100"/>
    </row>
    <row r="37" spans="1:2" ht="12.75">
      <c r="A37" s="100">
        <v>2</v>
      </c>
      <c r="B37" s="100"/>
    </row>
    <row r="38" spans="1:2" ht="12.75">
      <c r="A38" s="100">
        <v>3</v>
      </c>
      <c r="B38" s="100"/>
    </row>
    <row r="39" spans="1:2" ht="12.75">
      <c r="A39" s="100"/>
      <c r="B39" s="100"/>
    </row>
  </sheetData>
  <sheetProtection selectLockedCells="1"/>
  <dataValidations count="4">
    <dataValidation type="list" showInputMessage="1" showErrorMessage="1" promptTitle="Enter Spatial extent value" prompt="Global = 3&#10;National or Regional = 2&#10;Building or site = 1" errorTitle="Invalid value" error="Value must be 1, 2, or 3" sqref="A4">
      <formula1>A36:A38</formula1>
    </dataValidation>
    <dataValidation type="list" allowBlank="1" showInputMessage="1" showErrorMessage="1" promptTitle="Enter Intensity value" prompt="Direct or Strong = 3&#10;Moderate = 2&#10;Indirect or weak = 1" errorTitle="Invalid value" error="Value must be 1,2 or 3" sqref="B27 B4:B5 B15 B19">
      <formula1>$A$36:$A$38</formula1>
    </dataValidation>
    <dataValidation type="list" allowBlank="1" showInputMessage="1" showErrorMessage="1" promptTitle="Enter Duration value" prompt="&gt;50 yr = 3&#10;&gt;10 yr = 2&#10;&lt;10 yr = 1" errorTitle="Invalid value" error="Value must be 1,2 or 3" sqref="C4:C5 C27 C19 C15">
      <formula1>$A$36:$A$38</formula1>
    </dataValidation>
    <dataValidation type="list" showInputMessage="1" showErrorMessage="1" promptTitle="Enter Spatial extent value" prompt="Global = 3&#10;National or Regional = 2&#10;Building or site = 1" errorTitle="Invalid value" error="Value must be 1, 2, or 3" sqref="A5 A19 A15 A27">
      <formula1>$A$36:$A$38</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I17"/>
  <sheetViews>
    <sheetView showGridLines="0" zoomScale="85" zoomScaleNormal="85" zoomScalePageLayoutView="0" workbookViewId="0" topLeftCell="A4">
      <selection activeCell="B11" sqref="B11"/>
    </sheetView>
  </sheetViews>
  <sheetFormatPr defaultColWidth="9.140625" defaultRowHeight="12.75"/>
  <cols>
    <col min="5" max="5" width="93.140625" style="0" customWidth="1"/>
  </cols>
  <sheetData>
    <row r="1" spans="1:9" ht="148.5" customHeight="1" thickBot="1">
      <c r="A1" s="13" t="s">
        <v>73</v>
      </c>
      <c r="B1" s="14" t="s">
        <v>74</v>
      </c>
      <c r="C1" s="14" t="s">
        <v>75</v>
      </c>
      <c r="D1" s="15" t="s">
        <v>76</v>
      </c>
      <c r="E1" s="47" t="s">
        <v>95</v>
      </c>
      <c r="F1" s="16" t="s">
        <v>82</v>
      </c>
      <c r="G1" s="17" t="s">
        <v>77</v>
      </c>
      <c r="H1" s="152" t="s">
        <v>78</v>
      </c>
      <c r="I1" s="151" t="s">
        <v>137</v>
      </c>
    </row>
    <row r="2" spans="1:9" ht="18.75" customHeight="1" thickBot="1">
      <c r="A2" s="98">
        <f>'Ecodesign criteria Groups'!A4</f>
        <v>2</v>
      </c>
      <c r="B2" s="99">
        <f>'Ecodesign criteria Groups'!B4</f>
        <v>2</v>
      </c>
      <c r="C2" s="99">
        <f>'Ecodesign criteria Groups'!C4</f>
        <v>2</v>
      </c>
      <c r="D2" s="18">
        <f>A2*B2*C2</f>
        <v>8</v>
      </c>
      <c r="E2" s="97" t="s">
        <v>115</v>
      </c>
      <c r="F2" s="19">
        <f>'Ecodesign criteria Groups'!F4</f>
        <v>0.12903225806451613</v>
      </c>
      <c r="G2" s="20"/>
      <c r="H2" s="153">
        <f>F2*100</f>
        <v>12.903225806451612</v>
      </c>
      <c r="I2" s="180">
        <f>H2*SUM(I4:I11)/100</f>
        <v>9.29032258064516</v>
      </c>
    </row>
    <row r="3" spans="1:9" ht="13.5" thickBot="1">
      <c r="A3" s="34"/>
      <c r="B3" s="34"/>
      <c r="C3" s="34"/>
      <c r="D3" s="30"/>
      <c r="E3" s="22"/>
      <c r="F3" s="23"/>
      <c r="G3" s="24"/>
      <c r="H3" s="25"/>
      <c r="I3" s="26"/>
    </row>
    <row r="4" spans="1:9" ht="12.75">
      <c r="A4" s="170">
        <v>2</v>
      </c>
      <c r="B4" s="171">
        <v>2</v>
      </c>
      <c r="C4" s="172">
        <v>2</v>
      </c>
      <c r="D4" s="90">
        <f aca="true" t="shared" si="0" ref="D4:D11">A4*B4*C4</f>
        <v>8</v>
      </c>
      <c r="E4" s="87" t="s">
        <v>148</v>
      </c>
      <c r="F4" s="23"/>
      <c r="G4" s="84">
        <f aca="true" t="shared" si="1" ref="G4:G12">D4/$D$12</f>
        <v>0.13333333333333333</v>
      </c>
      <c r="H4" s="154">
        <f>G4*100</f>
        <v>13.333333333333334</v>
      </c>
      <c r="I4" s="157">
        <v>13</v>
      </c>
    </row>
    <row r="5" spans="1:9" ht="12.75">
      <c r="A5" s="173">
        <v>2</v>
      </c>
      <c r="B5" s="174">
        <v>2</v>
      </c>
      <c r="C5" s="175">
        <v>2</v>
      </c>
      <c r="D5" s="91">
        <f t="shared" si="0"/>
        <v>8</v>
      </c>
      <c r="E5" s="88" t="s">
        <v>146</v>
      </c>
      <c r="F5" s="23"/>
      <c r="G5" s="85">
        <f t="shared" si="1"/>
        <v>0.13333333333333333</v>
      </c>
      <c r="H5" s="155">
        <f aca="true" t="shared" si="2" ref="H5:H12">G5*100</f>
        <v>13.333333333333334</v>
      </c>
      <c r="I5" s="158">
        <v>13</v>
      </c>
    </row>
    <row r="6" spans="1:9" ht="12.75">
      <c r="A6" s="173">
        <v>2</v>
      </c>
      <c r="B6" s="174">
        <v>2</v>
      </c>
      <c r="C6" s="175">
        <v>1</v>
      </c>
      <c r="D6" s="91">
        <f t="shared" si="0"/>
        <v>4</v>
      </c>
      <c r="E6" s="88" t="s">
        <v>36</v>
      </c>
      <c r="F6" s="23"/>
      <c r="G6" s="85">
        <f t="shared" si="1"/>
        <v>0.06666666666666667</v>
      </c>
      <c r="H6" s="155">
        <f t="shared" si="2"/>
        <v>6.666666666666667</v>
      </c>
      <c r="I6" s="158">
        <v>7</v>
      </c>
    </row>
    <row r="7" spans="1:9" ht="12.75">
      <c r="A7" s="173">
        <v>2</v>
      </c>
      <c r="B7" s="174">
        <v>2</v>
      </c>
      <c r="C7" s="175">
        <v>2</v>
      </c>
      <c r="D7" s="91">
        <f t="shared" si="0"/>
        <v>8</v>
      </c>
      <c r="E7" s="88" t="s">
        <v>149</v>
      </c>
      <c r="F7" s="23"/>
      <c r="G7" s="85">
        <f t="shared" si="1"/>
        <v>0.13333333333333333</v>
      </c>
      <c r="H7" s="155">
        <f t="shared" si="2"/>
        <v>13.333333333333334</v>
      </c>
      <c r="I7" s="158">
        <v>13</v>
      </c>
    </row>
    <row r="8" spans="1:9" ht="12.75">
      <c r="A8" s="173">
        <v>2</v>
      </c>
      <c r="B8" s="174">
        <v>2</v>
      </c>
      <c r="C8" s="175">
        <v>2</v>
      </c>
      <c r="D8" s="91">
        <f t="shared" si="0"/>
        <v>8</v>
      </c>
      <c r="E8" s="88" t="s">
        <v>96</v>
      </c>
      <c r="F8" s="23"/>
      <c r="G8" s="85">
        <f t="shared" si="1"/>
        <v>0.13333333333333333</v>
      </c>
      <c r="H8" s="155">
        <f t="shared" si="2"/>
        <v>13.333333333333334</v>
      </c>
      <c r="I8" s="158">
        <v>0</v>
      </c>
    </row>
    <row r="9" spans="1:9" ht="12.75">
      <c r="A9" s="173">
        <v>2</v>
      </c>
      <c r="B9" s="174">
        <v>2</v>
      </c>
      <c r="C9" s="175">
        <v>2</v>
      </c>
      <c r="D9" s="91">
        <f t="shared" si="0"/>
        <v>8</v>
      </c>
      <c r="E9" s="88" t="s">
        <v>37</v>
      </c>
      <c r="F9" s="23"/>
      <c r="G9" s="85">
        <f t="shared" si="1"/>
        <v>0.13333333333333333</v>
      </c>
      <c r="H9" s="155">
        <f t="shared" si="2"/>
        <v>13.333333333333334</v>
      </c>
      <c r="I9" s="158">
        <v>0</v>
      </c>
    </row>
    <row r="10" spans="1:9" ht="12.75">
      <c r="A10" s="173">
        <v>2</v>
      </c>
      <c r="B10" s="174">
        <v>2</v>
      </c>
      <c r="C10" s="175">
        <v>2</v>
      </c>
      <c r="D10" s="91">
        <f t="shared" si="0"/>
        <v>8</v>
      </c>
      <c r="E10" s="88" t="s">
        <v>147</v>
      </c>
      <c r="F10" s="23"/>
      <c r="G10" s="85">
        <f t="shared" si="1"/>
        <v>0.13333333333333333</v>
      </c>
      <c r="H10" s="155">
        <f t="shared" si="2"/>
        <v>13.333333333333334</v>
      </c>
      <c r="I10" s="158">
        <v>13</v>
      </c>
    </row>
    <row r="11" spans="1:9" ht="13.5" customHeight="1" thickBot="1">
      <c r="A11" s="176">
        <v>2</v>
      </c>
      <c r="B11" s="177">
        <v>2</v>
      </c>
      <c r="C11" s="178">
        <v>2</v>
      </c>
      <c r="D11" s="92">
        <f t="shared" si="0"/>
        <v>8</v>
      </c>
      <c r="E11" s="89" t="s">
        <v>112</v>
      </c>
      <c r="F11" s="23"/>
      <c r="G11" s="86">
        <f t="shared" si="1"/>
        <v>0.13333333333333333</v>
      </c>
      <c r="H11" s="156">
        <f t="shared" si="2"/>
        <v>13.333333333333334</v>
      </c>
      <c r="I11" s="159">
        <v>13</v>
      </c>
    </row>
    <row r="12" spans="4:8" ht="12.75">
      <c r="D12" s="45">
        <f>SUM(D4:D11)</f>
        <v>60</v>
      </c>
      <c r="G12" s="93">
        <f t="shared" si="1"/>
        <v>1</v>
      </c>
      <c r="H12" s="94">
        <f t="shared" si="2"/>
        <v>100</v>
      </c>
    </row>
    <row r="14" ht="12.75">
      <c r="B14" s="100"/>
    </row>
    <row r="15" ht="12.75">
      <c r="B15" s="100">
        <v>1</v>
      </c>
    </row>
    <row r="16" ht="12.75">
      <c r="B16" s="100">
        <v>2</v>
      </c>
    </row>
    <row r="17" ht="12.75">
      <c r="B17" s="100">
        <v>3</v>
      </c>
    </row>
  </sheetData>
  <sheetProtection password="C7FB" sheet="1" objects="1" scenarios="1" selectLockedCells="1"/>
  <dataValidations count="4">
    <dataValidation type="list" allowBlank="1" showInputMessage="1" showErrorMessage="1" promptTitle="Enter Duration value" prompt="&#10;&gt;50 yr = 3&#10;&gt;10 yr = 2&#10;&lt;10 yr = 1" errorTitle="Invalid value" error="Value must be 1,2 or 3" sqref="C4:C11">
      <formula1>$B$15:$B$17</formula1>
    </dataValidation>
    <dataValidation type="list" allowBlank="1" showInputMessage="1" showErrorMessage="1" promptTitle="Enter Intensity value" prompt="&#10;Direct or Strong = 3&#10;Moderate = 2&#10;Indirect or weak = 1" errorTitle="Invalid value" error="Value must be 1,2 or 3" sqref="B4:B11">
      <formula1>$B$15:$B$17</formula1>
    </dataValidation>
    <dataValidation type="list" allowBlank="1" showInputMessage="1" showErrorMessage="1" promptTitle="Enter Spatial extent value" prompt="&#10;Global = 3&#10;National or Regional = 2&#10;Building or site = 1" errorTitle="Invalid value" error="Value must be 1, 2, or 3" sqref="A4:A11">
      <formula1>$B$15:$B$17</formula1>
    </dataValidation>
    <dataValidation errorStyle="warning" type="whole" operator="lessThanOrEqual" allowBlank="1" showInputMessage="1" showErrorMessage="1" promptTitle="Credits aquired" prompt="&#10;Assign credits to criteria. &#10;&#10;Maximum available credits are shown in the previous column. " errorTitle="Wrong entry" error="Credits cannot exceed the maximum available" sqref="I4:I11">
      <formula1>H4+0.5</formula1>
    </dataValidation>
  </dataValidation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I65"/>
  <sheetViews>
    <sheetView showGridLines="0" zoomScale="85" zoomScaleNormal="85" zoomScaleSheetLayoutView="100" zoomScalePageLayoutView="0" workbookViewId="0" topLeftCell="F1">
      <selection activeCell="A11" sqref="A11"/>
    </sheetView>
  </sheetViews>
  <sheetFormatPr defaultColWidth="9.140625" defaultRowHeight="12.75"/>
  <cols>
    <col min="5" max="5" width="93.00390625" style="0" customWidth="1"/>
  </cols>
  <sheetData>
    <row r="1" spans="1:9" ht="141" customHeight="1" thickBot="1">
      <c r="A1" s="13" t="s">
        <v>73</v>
      </c>
      <c r="B1" s="14" t="s">
        <v>74</v>
      </c>
      <c r="C1" s="14" t="s">
        <v>75</v>
      </c>
      <c r="D1" s="15" t="s">
        <v>76</v>
      </c>
      <c r="E1" s="47" t="s">
        <v>95</v>
      </c>
      <c r="F1" s="16" t="s">
        <v>82</v>
      </c>
      <c r="G1" s="17" t="s">
        <v>77</v>
      </c>
      <c r="H1" s="152" t="s">
        <v>78</v>
      </c>
      <c r="I1" s="151" t="s">
        <v>137</v>
      </c>
    </row>
    <row r="2" spans="1:9" ht="16.5" thickBot="1">
      <c r="A2" s="98">
        <f>'Ecodesign criteria Groups'!A5</f>
        <v>3</v>
      </c>
      <c r="B2" s="99">
        <f>'Ecodesign criteria Groups'!B5</f>
        <v>3</v>
      </c>
      <c r="C2" s="101">
        <f>'Ecodesign criteria Groups'!C5</f>
        <v>3</v>
      </c>
      <c r="D2" s="46">
        <f aca="true" t="shared" si="0" ref="D2:D53">A2*B2*C2</f>
        <v>27</v>
      </c>
      <c r="E2" s="97" t="s">
        <v>72</v>
      </c>
      <c r="F2" s="28">
        <f>'Ecodesign criteria Groups'!F5</f>
        <v>0.43548387096774194</v>
      </c>
      <c r="G2" s="29"/>
      <c r="H2" s="160">
        <f>F2*100</f>
        <v>43.54838709677419</v>
      </c>
      <c r="I2" s="181">
        <f>I4+I9+I18+I23+I30+I42+I49+I55</f>
        <v>43.42209677419355</v>
      </c>
    </row>
    <row r="3" spans="1:9" ht="13.5" thickBot="1">
      <c r="A3" s="147"/>
      <c r="B3" s="147"/>
      <c r="C3" s="147"/>
      <c r="D3" s="30"/>
      <c r="E3" s="31"/>
      <c r="F3" s="3"/>
      <c r="G3" s="27"/>
      <c r="H3" s="25"/>
      <c r="I3" s="3"/>
    </row>
    <row r="4" spans="1:9" ht="13.5" thickBot="1">
      <c r="A4" s="147"/>
      <c r="B4" s="147"/>
      <c r="C4" s="147"/>
      <c r="D4" s="21"/>
      <c r="E4" s="32" t="s">
        <v>83</v>
      </c>
      <c r="F4" s="111">
        <f>'Ecodesign criteria Groups'!F6</f>
        <v>0.08</v>
      </c>
      <c r="G4" s="33"/>
      <c r="H4" s="161">
        <f>H2*F4</f>
        <v>3.4838709677419355</v>
      </c>
      <c r="I4" s="182">
        <f>SUM(I5:I7)*H2*F4/100</f>
        <v>3.483870967741936</v>
      </c>
    </row>
    <row r="5" spans="1:9" ht="12.75">
      <c r="A5" s="174">
        <v>2</v>
      </c>
      <c r="B5" s="174">
        <v>2</v>
      </c>
      <c r="C5" s="174">
        <v>1</v>
      </c>
      <c r="D5" s="95">
        <f t="shared" si="0"/>
        <v>4</v>
      </c>
      <c r="E5" s="83" t="s">
        <v>81</v>
      </c>
      <c r="F5" s="3"/>
      <c r="G5" s="82">
        <f>D5/$D$8</f>
        <v>0.2</v>
      </c>
      <c r="H5" s="162">
        <f>G5*100</f>
        <v>20</v>
      </c>
      <c r="I5" s="163">
        <v>20</v>
      </c>
    </row>
    <row r="6" spans="1:9" ht="25.5">
      <c r="A6" s="174">
        <v>2</v>
      </c>
      <c r="B6" s="174">
        <v>2</v>
      </c>
      <c r="C6" s="174">
        <v>2</v>
      </c>
      <c r="D6" s="95">
        <f t="shared" si="0"/>
        <v>8</v>
      </c>
      <c r="E6" s="83" t="s">
        <v>80</v>
      </c>
      <c r="F6" s="3"/>
      <c r="G6" s="82">
        <f>D6/$D$8</f>
        <v>0.4</v>
      </c>
      <c r="H6" s="155">
        <f aca="true" t="shared" si="1" ref="H6:H56">G6*100</f>
        <v>40</v>
      </c>
      <c r="I6" s="163">
        <v>40</v>
      </c>
    </row>
    <row r="7" spans="1:9" ht="12.75">
      <c r="A7" s="174">
        <v>2</v>
      </c>
      <c r="B7" s="174">
        <v>2</v>
      </c>
      <c r="C7" s="174">
        <v>2</v>
      </c>
      <c r="D7" s="95">
        <f t="shared" si="0"/>
        <v>8</v>
      </c>
      <c r="E7" s="83" t="s">
        <v>105</v>
      </c>
      <c r="F7" s="3"/>
      <c r="G7" s="82">
        <f>D7/$D$8</f>
        <v>0.4</v>
      </c>
      <c r="H7" s="155">
        <f t="shared" si="1"/>
        <v>40</v>
      </c>
      <c r="I7" s="163">
        <v>40</v>
      </c>
    </row>
    <row r="8" spans="1:9" ht="13.5" thickBot="1">
      <c r="A8" s="34"/>
      <c r="B8" s="34"/>
      <c r="C8" s="34"/>
      <c r="D8" s="45">
        <f>SUM(D5:D7)</f>
        <v>20</v>
      </c>
      <c r="E8" s="35"/>
      <c r="F8" s="3"/>
      <c r="G8" s="36"/>
      <c r="H8" s="25"/>
      <c r="I8" s="27"/>
    </row>
    <row r="9" spans="1:9" ht="13.5" thickBot="1">
      <c r="A9" s="34"/>
      <c r="B9" s="34"/>
      <c r="C9" s="34"/>
      <c r="D9" s="37"/>
      <c r="E9" s="32" t="s">
        <v>84</v>
      </c>
      <c r="F9" s="111">
        <f>'Ecodesign criteria Groups'!F7</f>
        <v>0.12</v>
      </c>
      <c r="G9" s="36"/>
      <c r="H9" s="161">
        <f>F9*H2</f>
        <v>5.225806451612903</v>
      </c>
      <c r="I9" s="182">
        <f>SUM(I10:I16)*H2*F9/100</f>
        <v>5.121290322580645</v>
      </c>
    </row>
    <row r="10" spans="1:9" ht="12.75">
      <c r="A10" s="174">
        <v>2</v>
      </c>
      <c r="B10" s="174">
        <v>2</v>
      </c>
      <c r="C10" s="174">
        <v>2</v>
      </c>
      <c r="D10" s="95">
        <f t="shared" si="0"/>
        <v>8</v>
      </c>
      <c r="E10" s="83" t="s">
        <v>8</v>
      </c>
      <c r="F10" s="3"/>
      <c r="G10" s="82">
        <f>D10/$D$17</f>
        <v>0.14285714285714285</v>
      </c>
      <c r="H10" s="162">
        <f t="shared" si="1"/>
        <v>14.285714285714285</v>
      </c>
      <c r="I10" s="163">
        <v>14</v>
      </c>
    </row>
    <row r="11" spans="1:9" ht="12.75">
      <c r="A11" s="174">
        <v>2</v>
      </c>
      <c r="B11" s="174">
        <v>2</v>
      </c>
      <c r="C11" s="174">
        <v>2</v>
      </c>
      <c r="D11" s="95">
        <f t="shared" si="0"/>
        <v>8</v>
      </c>
      <c r="E11" s="83" t="s">
        <v>9</v>
      </c>
      <c r="F11" s="3"/>
      <c r="G11" s="82">
        <f aca="true" t="shared" si="2" ref="G11:G16">D11/$D$17</f>
        <v>0.14285714285714285</v>
      </c>
      <c r="H11" s="155">
        <f t="shared" si="1"/>
        <v>14.285714285714285</v>
      </c>
      <c r="I11" s="163">
        <v>14</v>
      </c>
    </row>
    <row r="12" spans="1:9" ht="12.75">
      <c r="A12" s="174">
        <v>2</v>
      </c>
      <c r="B12" s="174">
        <v>2</v>
      </c>
      <c r="C12" s="174">
        <v>2</v>
      </c>
      <c r="D12" s="95">
        <f t="shared" si="0"/>
        <v>8</v>
      </c>
      <c r="E12" s="83" t="s">
        <v>10</v>
      </c>
      <c r="F12" s="3"/>
      <c r="G12" s="82">
        <f t="shared" si="2"/>
        <v>0.14285714285714285</v>
      </c>
      <c r="H12" s="155">
        <f t="shared" si="1"/>
        <v>14.285714285714285</v>
      </c>
      <c r="I12" s="163">
        <v>14</v>
      </c>
    </row>
    <row r="13" spans="1:9" ht="12.75">
      <c r="A13" s="174">
        <v>2</v>
      </c>
      <c r="B13" s="174">
        <v>2</v>
      </c>
      <c r="C13" s="174">
        <v>2</v>
      </c>
      <c r="D13" s="95">
        <f t="shared" si="0"/>
        <v>8</v>
      </c>
      <c r="E13" s="83" t="s">
        <v>11</v>
      </c>
      <c r="F13" s="3"/>
      <c r="G13" s="82">
        <f t="shared" si="2"/>
        <v>0.14285714285714285</v>
      </c>
      <c r="H13" s="155">
        <f t="shared" si="1"/>
        <v>14.285714285714285</v>
      </c>
      <c r="I13" s="163">
        <v>14</v>
      </c>
    </row>
    <row r="14" spans="1:9" ht="12.75">
      <c r="A14" s="174">
        <v>2</v>
      </c>
      <c r="B14" s="174">
        <v>2</v>
      </c>
      <c r="C14" s="174">
        <v>2</v>
      </c>
      <c r="D14" s="95">
        <f t="shared" si="0"/>
        <v>8</v>
      </c>
      <c r="E14" s="83" t="s">
        <v>164</v>
      </c>
      <c r="F14" s="3"/>
      <c r="G14" s="82">
        <f t="shared" si="2"/>
        <v>0.14285714285714285</v>
      </c>
      <c r="H14" s="155">
        <f t="shared" si="1"/>
        <v>14.285714285714285</v>
      </c>
      <c r="I14" s="163">
        <v>14</v>
      </c>
    </row>
    <row r="15" spans="1:9" ht="12.75">
      <c r="A15" s="174">
        <v>2</v>
      </c>
      <c r="B15" s="174">
        <v>2</v>
      </c>
      <c r="C15" s="174">
        <v>2</v>
      </c>
      <c r="D15" s="95">
        <f t="shared" si="0"/>
        <v>8</v>
      </c>
      <c r="E15" s="83" t="s">
        <v>0</v>
      </c>
      <c r="F15" s="3"/>
      <c r="G15" s="82">
        <f t="shared" si="2"/>
        <v>0.14285714285714285</v>
      </c>
      <c r="H15" s="155">
        <f t="shared" si="1"/>
        <v>14.285714285714285</v>
      </c>
      <c r="I15" s="163">
        <v>14</v>
      </c>
    </row>
    <row r="16" spans="1:9" ht="12.75">
      <c r="A16" s="174">
        <v>2</v>
      </c>
      <c r="B16" s="174">
        <v>2</v>
      </c>
      <c r="C16" s="174">
        <v>2</v>
      </c>
      <c r="D16" s="95">
        <f t="shared" si="0"/>
        <v>8</v>
      </c>
      <c r="E16" s="83" t="s">
        <v>7</v>
      </c>
      <c r="F16" s="3"/>
      <c r="G16" s="82">
        <f t="shared" si="2"/>
        <v>0.14285714285714285</v>
      </c>
      <c r="H16" s="155">
        <f t="shared" si="1"/>
        <v>14.285714285714285</v>
      </c>
      <c r="I16" s="163">
        <v>14</v>
      </c>
    </row>
    <row r="17" spans="1:9" ht="13.5" thickBot="1">
      <c r="A17" s="34"/>
      <c r="B17" s="34"/>
      <c r="C17" s="34"/>
      <c r="D17" s="45">
        <f>SUM(D10:D16)</f>
        <v>56</v>
      </c>
      <c r="E17" s="35"/>
      <c r="F17" s="3"/>
      <c r="G17" s="36"/>
      <c r="H17" s="25"/>
      <c r="I17" s="3"/>
    </row>
    <row r="18" spans="1:9" ht="13.5" thickBot="1">
      <c r="A18" s="34"/>
      <c r="B18" s="34"/>
      <c r="C18" s="34"/>
      <c r="D18" s="37"/>
      <c r="E18" s="32" t="s">
        <v>85</v>
      </c>
      <c r="F18" s="111">
        <f>'Ecodesign criteria Groups'!F8</f>
        <v>0.05</v>
      </c>
      <c r="G18" s="36"/>
      <c r="H18" s="161">
        <f>F18*H2</f>
        <v>2.1774193548387095</v>
      </c>
      <c r="I18" s="182">
        <f>SUM(I19:I21)*F18*H2/100</f>
        <v>2.1556451612903227</v>
      </c>
    </row>
    <row r="19" spans="1:9" ht="12.75">
      <c r="A19" s="174">
        <v>2</v>
      </c>
      <c r="B19" s="174">
        <v>2</v>
      </c>
      <c r="C19" s="174">
        <v>2</v>
      </c>
      <c r="D19" s="95">
        <f t="shared" si="0"/>
        <v>8</v>
      </c>
      <c r="E19" s="83" t="s">
        <v>106</v>
      </c>
      <c r="F19" s="3"/>
      <c r="G19" s="82">
        <f>D19/$D$22</f>
        <v>0.3333333333333333</v>
      </c>
      <c r="H19" s="162">
        <f t="shared" si="1"/>
        <v>33.33333333333333</v>
      </c>
      <c r="I19" s="163">
        <v>33</v>
      </c>
    </row>
    <row r="20" spans="1:9" ht="12.75">
      <c r="A20" s="174">
        <v>2</v>
      </c>
      <c r="B20" s="174">
        <v>2</v>
      </c>
      <c r="C20" s="174">
        <v>2</v>
      </c>
      <c r="D20" s="95">
        <f t="shared" si="0"/>
        <v>8</v>
      </c>
      <c r="E20" s="83" t="s">
        <v>34</v>
      </c>
      <c r="F20" s="3"/>
      <c r="G20" s="82">
        <f>D20/$D$22</f>
        <v>0.3333333333333333</v>
      </c>
      <c r="H20" s="155">
        <f t="shared" si="1"/>
        <v>33.33333333333333</v>
      </c>
      <c r="I20" s="163">
        <v>33</v>
      </c>
    </row>
    <row r="21" spans="1:9" ht="12.75">
      <c r="A21" s="174">
        <v>2</v>
      </c>
      <c r="B21" s="174">
        <v>2</v>
      </c>
      <c r="C21" s="174">
        <v>2</v>
      </c>
      <c r="D21" s="95">
        <f t="shared" si="0"/>
        <v>8</v>
      </c>
      <c r="E21" s="83" t="s">
        <v>107</v>
      </c>
      <c r="F21" s="3"/>
      <c r="G21" s="82">
        <f>D21/$D$22</f>
        <v>0.3333333333333333</v>
      </c>
      <c r="H21" s="155">
        <f t="shared" si="1"/>
        <v>33.33333333333333</v>
      </c>
      <c r="I21" s="163">
        <v>33</v>
      </c>
    </row>
    <row r="22" spans="1:9" ht="13.5" thickBot="1">
      <c r="A22" s="34"/>
      <c r="B22" s="34"/>
      <c r="C22" s="34"/>
      <c r="D22" s="45">
        <f>SUM(D19:D21)</f>
        <v>24</v>
      </c>
      <c r="E22" s="35"/>
      <c r="F22" s="3"/>
      <c r="G22" s="36"/>
      <c r="H22" s="25"/>
      <c r="I22" s="3"/>
    </row>
    <row r="23" spans="1:9" ht="13.5" thickBot="1">
      <c r="A23" s="34"/>
      <c r="B23" s="34"/>
      <c r="C23" s="34"/>
      <c r="D23" s="37"/>
      <c r="E23" s="32" t="s">
        <v>86</v>
      </c>
      <c r="F23" s="111">
        <f>'Ecodesign criteria Groups'!F9</f>
        <v>0.15</v>
      </c>
      <c r="G23" s="36"/>
      <c r="H23" s="161">
        <f>F23*H2</f>
        <v>6.532258064516129</v>
      </c>
      <c r="I23" s="182">
        <f>SUM(I24:I28)*F23*H2/100</f>
        <v>6.532258064516129</v>
      </c>
    </row>
    <row r="24" spans="1:9" ht="12.75">
      <c r="A24" s="174">
        <v>2</v>
      </c>
      <c r="B24" s="174">
        <v>2</v>
      </c>
      <c r="C24" s="174">
        <v>2</v>
      </c>
      <c r="D24" s="95">
        <f t="shared" si="0"/>
        <v>8</v>
      </c>
      <c r="E24" s="83" t="s">
        <v>38</v>
      </c>
      <c r="F24" s="3"/>
      <c r="G24" s="82">
        <f>D24/$D$29</f>
        <v>0.2</v>
      </c>
      <c r="H24" s="162">
        <f t="shared" si="1"/>
        <v>20</v>
      </c>
      <c r="I24" s="163">
        <v>20</v>
      </c>
    </row>
    <row r="25" spans="1:9" ht="25.5">
      <c r="A25" s="174">
        <v>2</v>
      </c>
      <c r="B25" s="174">
        <v>2</v>
      </c>
      <c r="C25" s="174">
        <v>2</v>
      </c>
      <c r="D25" s="95">
        <f t="shared" si="0"/>
        <v>8</v>
      </c>
      <c r="E25" s="83" t="s">
        <v>3</v>
      </c>
      <c r="F25" s="3"/>
      <c r="G25" s="82">
        <f>D25/$D$29</f>
        <v>0.2</v>
      </c>
      <c r="H25" s="155">
        <f t="shared" si="1"/>
        <v>20</v>
      </c>
      <c r="I25" s="163">
        <v>20</v>
      </c>
    </row>
    <row r="26" spans="1:9" s="115" customFormat="1" ht="12" customHeight="1">
      <c r="A26" s="179">
        <v>2</v>
      </c>
      <c r="B26" s="179">
        <v>2</v>
      </c>
      <c r="C26" s="179">
        <v>2</v>
      </c>
      <c r="D26" s="95">
        <f t="shared" si="0"/>
        <v>8</v>
      </c>
      <c r="E26" s="83" t="s">
        <v>145</v>
      </c>
      <c r="F26" s="3"/>
      <c r="G26" s="82">
        <f>D26/$D$29</f>
        <v>0.2</v>
      </c>
      <c r="H26" s="155">
        <f t="shared" si="1"/>
        <v>20</v>
      </c>
      <c r="I26" s="163">
        <v>20</v>
      </c>
    </row>
    <row r="27" spans="1:9" ht="12.75">
      <c r="A27" s="174">
        <v>2</v>
      </c>
      <c r="B27" s="174">
        <v>2</v>
      </c>
      <c r="C27" s="174">
        <v>2</v>
      </c>
      <c r="D27" s="95">
        <f t="shared" si="0"/>
        <v>8</v>
      </c>
      <c r="E27" s="83" t="s">
        <v>13</v>
      </c>
      <c r="F27" s="3"/>
      <c r="G27" s="82">
        <f>D27/$D$29</f>
        <v>0.2</v>
      </c>
      <c r="H27" s="155">
        <f t="shared" si="1"/>
        <v>20</v>
      </c>
      <c r="I27" s="163">
        <v>20</v>
      </c>
    </row>
    <row r="28" spans="1:9" ht="12.75">
      <c r="A28" s="174">
        <v>2</v>
      </c>
      <c r="B28" s="174">
        <v>2</v>
      </c>
      <c r="C28" s="174">
        <v>2</v>
      </c>
      <c r="D28" s="95">
        <f t="shared" si="0"/>
        <v>8</v>
      </c>
      <c r="E28" s="83" t="s">
        <v>12</v>
      </c>
      <c r="F28" s="3"/>
      <c r="G28" s="82">
        <f>D28/$D$29</f>
        <v>0.2</v>
      </c>
      <c r="H28" s="155">
        <f t="shared" si="1"/>
        <v>20</v>
      </c>
      <c r="I28" s="163">
        <v>20</v>
      </c>
    </row>
    <row r="29" spans="1:9" ht="13.5" thickBot="1">
      <c r="A29" s="34"/>
      <c r="B29" s="34"/>
      <c r="C29" s="34"/>
      <c r="D29" s="45">
        <f>SUM(D24:D28)</f>
        <v>40</v>
      </c>
      <c r="E29" s="38"/>
      <c r="F29" s="3"/>
      <c r="G29" s="36"/>
      <c r="H29" s="25"/>
      <c r="I29" s="49"/>
    </row>
    <row r="30" spans="1:9" ht="13.5" thickBot="1">
      <c r="A30" s="34"/>
      <c r="B30" s="34"/>
      <c r="C30" s="34"/>
      <c r="D30" s="37"/>
      <c r="E30" s="32" t="s">
        <v>87</v>
      </c>
      <c r="F30" s="111">
        <f>'Ecodesign criteria Groups'!F10</f>
        <v>0.2</v>
      </c>
      <c r="G30" s="36"/>
      <c r="H30" s="161">
        <f>F30*H2</f>
        <v>8.709677419354838</v>
      </c>
      <c r="I30" s="182">
        <f>SUM(I31:I40)*F30*H2/100</f>
        <v>8.70967741935484</v>
      </c>
    </row>
    <row r="31" spans="1:9" ht="12.75">
      <c r="A31" s="174">
        <v>2</v>
      </c>
      <c r="B31" s="174">
        <v>2</v>
      </c>
      <c r="C31" s="174">
        <v>2</v>
      </c>
      <c r="D31" s="95">
        <f t="shared" si="0"/>
        <v>8</v>
      </c>
      <c r="E31" s="83" t="s">
        <v>14</v>
      </c>
      <c r="F31" s="3"/>
      <c r="G31" s="82">
        <f>D31/$D$41</f>
        <v>0.1</v>
      </c>
      <c r="H31" s="162">
        <f t="shared" si="1"/>
        <v>10</v>
      </c>
      <c r="I31" s="163">
        <v>10</v>
      </c>
    </row>
    <row r="32" spans="1:9" ht="12.75">
      <c r="A32" s="174">
        <v>2</v>
      </c>
      <c r="B32" s="174">
        <v>2</v>
      </c>
      <c r="C32" s="174">
        <v>2</v>
      </c>
      <c r="D32" s="95">
        <f t="shared" si="0"/>
        <v>8</v>
      </c>
      <c r="E32" s="96" t="s">
        <v>15</v>
      </c>
      <c r="F32" s="3"/>
      <c r="G32" s="82">
        <f aca="true" t="shared" si="3" ref="G32:G40">D32/$D$41</f>
        <v>0.1</v>
      </c>
      <c r="H32" s="155">
        <f t="shared" si="1"/>
        <v>10</v>
      </c>
      <c r="I32" s="163">
        <v>10</v>
      </c>
    </row>
    <row r="33" spans="1:9" ht="12.75">
      <c r="A33" s="174">
        <v>2</v>
      </c>
      <c r="B33" s="174">
        <v>2</v>
      </c>
      <c r="C33" s="174">
        <v>2</v>
      </c>
      <c r="D33" s="95">
        <f t="shared" si="0"/>
        <v>8</v>
      </c>
      <c r="E33" s="96" t="s">
        <v>16</v>
      </c>
      <c r="F33" s="3"/>
      <c r="G33" s="82">
        <f t="shared" si="3"/>
        <v>0.1</v>
      </c>
      <c r="H33" s="155">
        <f t="shared" si="1"/>
        <v>10</v>
      </c>
      <c r="I33" s="163">
        <v>10</v>
      </c>
    </row>
    <row r="34" spans="1:9" ht="12.75">
      <c r="A34" s="174">
        <v>2</v>
      </c>
      <c r="B34" s="174">
        <v>2</v>
      </c>
      <c r="C34" s="174">
        <v>2</v>
      </c>
      <c r="D34" s="95">
        <f t="shared" si="0"/>
        <v>8</v>
      </c>
      <c r="E34" s="96" t="s">
        <v>17</v>
      </c>
      <c r="F34" s="3"/>
      <c r="G34" s="82">
        <f t="shared" si="3"/>
        <v>0.1</v>
      </c>
      <c r="H34" s="155">
        <f t="shared" si="1"/>
        <v>10</v>
      </c>
      <c r="I34" s="163">
        <v>10</v>
      </c>
    </row>
    <row r="35" spans="1:9" ht="12.75">
      <c r="A35" s="174">
        <v>2</v>
      </c>
      <c r="B35" s="174">
        <v>2</v>
      </c>
      <c r="C35" s="174">
        <v>2</v>
      </c>
      <c r="D35" s="95">
        <f t="shared" si="0"/>
        <v>8</v>
      </c>
      <c r="E35" s="96" t="s">
        <v>18</v>
      </c>
      <c r="F35" s="3"/>
      <c r="G35" s="82">
        <f t="shared" si="3"/>
        <v>0.1</v>
      </c>
      <c r="H35" s="155">
        <f t="shared" si="1"/>
        <v>10</v>
      </c>
      <c r="I35" s="163">
        <v>10</v>
      </c>
    </row>
    <row r="36" spans="1:9" ht="12.75">
      <c r="A36" s="174">
        <v>2</v>
      </c>
      <c r="B36" s="174">
        <v>2</v>
      </c>
      <c r="C36" s="174">
        <v>2</v>
      </c>
      <c r="D36" s="95">
        <f t="shared" si="0"/>
        <v>8</v>
      </c>
      <c r="E36" s="96" t="s">
        <v>19</v>
      </c>
      <c r="F36" s="3"/>
      <c r="G36" s="82">
        <f t="shared" si="3"/>
        <v>0.1</v>
      </c>
      <c r="H36" s="155">
        <f t="shared" si="1"/>
        <v>10</v>
      </c>
      <c r="I36" s="163">
        <v>10</v>
      </c>
    </row>
    <row r="37" spans="1:9" ht="12.75">
      <c r="A37" s="174">
        <v>2</v>
      </c>
      <c r="B37" s="174">
        <v>2</v>
      </c>
      <c r="C37" s="174">
        <v>2</v>
      </c>
      <c r="D37" s="95">
        <f t="shared" si="0"/>
        <v>8</v>
      </c>
      <c r="E37" s="96" t="s">
        <v>108</v>
      </c>
      <c r="F37" s="3"/>
      <c r="G37" s="82">
        <f t="shared" si="3"/>
        <v>0.1</v>
      </c>
      <c r="H37" s="155">
        <f t="shared" si="1"/>
        <v>10</v>
      </c>
      <c r="I37" s="163">
        <v>10</v>
      </c>
    </row>
    <row r="38" spans="1:9" ht="12.75">
      <c r="A38" s="174">
        <v>2</v>
      </c>
      <c r="B38" s="174">
        <v>2</v>
      </c>
      <c r="C38" s="174">
        <v>2</v>
      </c>
      <c r="D38" s="95">
        <f t="shared" si="0"/>
        <v>8</v>
      </c>
      <c r="E38" s="83" t="s">
        <v>20</v>
      </c>
      <c r="F38" s="3"/>
      <c r="G38" s="82">
        <f t="shared" si="3"/>
        <v>0.1</v>
      </c>
      <c r="H38" s="155">
        <f t="shared" si="1"/>
        <v>10</v>
      </c>
      <c r="I38" s="163">
        <v>10</v>
      </c>
    </row>
    <row r="39" spans="1:9" ht="12.75">
      <c r="A39" s="174">
        <v>2</v>
      </c>
      <c r="B39" s="174">
        <v>2</v>
      </c>
      <c r="C39" s="174">
        <v>2</v>
      </c>
      <c r="D39" s="95">
        <f t="shared" si="0"/>
        <v>8</v>
      </c>
      <c r="E39" s="96" t="s">
        <v>21</v>
      </c>
      <c r="F39" s="3"/>
      <c r="G39" s="82">
        <f t="shared" si="3"/>
        <v>0.1</v>
      </c>
      <c r="H39" s="155">
        <f t="shared" si="1"/>
        <v>10</v>
      </c>
      <c r="I39" s="163">
        <v>10</v>
      </c>
    </row>
    <row r="40" spans="1:9" ht="12.75">
      <c r="A40" s="174">
        <v>2</v>
      </c>
      <c r="B40" s="174">
        <v>2</v>
      </c>
      <c r="C40" s="174">
        <v>2</v>
      </c>
      <c r="D40" s="95">
        <f t="shared" si="0"/>
        <v>8</v>
      </c>
      <c r="E40" s="96" t="s">
        <v>150</v>
      </c>
      <c r="F40" s="3"/>
      <c r="G40" s="82">
        <f t="shared" si="3"/>
        <v>0.1</v>
      </c>
      <c r="H40" s="155">
        <f t="shared" si="1"/>
        <v>10</v>
      </c>
      <c r="I40" s="163">
        <v>10</v>
      </c>
    </row>
    <row r="41" spans="1:9" ht="13.5" thickBot="1">
      <c r="A41" s="34"/>
      <c r="B41" s="34"/>
      <c r="C41" s="34"/>
      <c r="D41" s="45">
        <f>SUM(D31:D40)</f>
        <v>80</v>
      </c>
      <c r="E41" s="38"/>
      <c r="F41" s="3"/>
      <c r="G41" s="36"/>
      <c r="H41" s="25"/>
      <c r="I41" s="3"/>
    </row>
    <row r="42" spans="1:9" ht="13.5" thickBot="1">
      <c r="A42" s="34"/>
      <c r="B42" s="34"/>
      <c r="C42" s="34"/>
      <c r="D42" s="37"/>
      <c r="E42" s="32" t="s">
        <v>88</v>
      </c>
      <c r="F42" s="111">
        <f>'Ecodesign criteria Groups'!F11</f>
        <v>0.15</v>
      </c>
      <c r="G42" s="36"/>
      <c r="H42" s="161">
        <f>F42*H2</f>
        <v>6.532258064516129</v>
      </c>
      <c r="I42" s="182">
        <f>SUM(I43:I47)*F42*H2/100</f>
        <v>6.532258064516129</v>
      </c>
    </row>
    <row r="43" spans="1:9" ht="12.75">
      <c r="A43" s="174">
        <v>2</v>
      </c>
      <c r="B43" s="174">
        <v>2</v>
      </c>
      <c r="C43" s="174">
        <v>2</v>
      </c>
      <c r="D43" s="95">
        <f t="shared" si="0"/>
        <v>8</v>
      </c>
      <c r="E43" s="96" t="s">
        <v>22</v>
      </c>
      <c r="F43" s="3"/>
      <c r="G43" s="82">
        <f>D43/$D$48</f>
        <v>0.2</v>
      </c>
      <c r="H43" s="162">
        <f t="shared" si="1"/>
        <v>20</v>
      </c>
      <c r="I43" s="163">
        <v>20</v>
      </c>
    </row>
    <row r="44" spans="1:9" ht="12.75">
      <c r="A44" s="174">
        <v>2</v>
      </c>
      <c r="B44" s="174">
        <v>2</v>
      </c>
      <c r="C44" s="174">
        <v>2</v>
      </c>
      <c r="D44" s="95">
        <f t="shared" si="0"/>
        <v>8</v>
      </c>
      <c r="E44" s="96" t="s">
        <v>23</v>
      </c>
      <c r="F44" s="3"/>
      <c r="G44" s="82">
        <f>D44/$D$48</f>
        <v>0.2</v>
      </c>
      <c r="H44" s="155">
        <f t="shared" si="1"/>
        <v>20</v>
      </c>
      <c r="I44" s="163">
        <v>20</v>
      </c>
    </row>
    <row r="45" spans="1:9" ht="12.75">
      <c r="A45" s="174">
        <v>2</v>
      </c>
      <c r="B45" s="174">
        <v>2</v>
      </c>
      <c r="C45" s="174">
        <v>2</v>
      </c>
      <c r="D45" s="95">
        <f t="shared" si="0"/>
        <v>8</v>
      </c>
      <c r="E45" s="96" t="s">
        <v>24</v>
      </c>
      <c r="F45" s="3"/>
      <c r="G45" s="82">
        <f>D45/$D$48</f>
        <v>0.2</v>
      </c>
      <c r="H45" s="155">
        <f t="shared" si="1"/>
        <v>20</v>
      </c>
      <c r="I45" s="163">
        <v>20</v>
      </c>
    </row>
    <row r="46" spans="1:9" ht="12.75">
      <c r="A46" s="174">
        <v>2</v>
      </c>
      <c r="B46" s="174">
        <v>2</v>
      </c>
      <c r="C46" s="174">
        <v>2</v>
      </c>
      <c r="D46" s="95">
        <f t="shared" si="0"/>
        <v>8</v>
      </c>
      <c r="E46" s="96" t="s">
        <v>25</v>
      </c>
      <c r="F46" s="3"/>
      <c r="G46" s="82">
        <f>D46/$D$48</f>
        <v>0.2</v>
      </c>
      <c r="H46" s="155">
        <f t="shared" si="1"/>
        <v>20</v>
      </c>
      <c r="I46" s="163">
        <v>20</v>
      </c>
    </row>
    <row r="47" spans="1:9" ht="12.75">
      <c r="A47" s="174">
        <v>2</v>
      </c>
      <c r="B47" s="174">
        <v>2</v>
      </c>
      <c r="C47" s="174">
        <v>2</v>
      </c>
      <c r="D47" s="95">
        <f t="shared" si="0"/>
        <v>8</v>
      </c>
      <c r="E47" s="83" t="s">
        <v>2</v>
      </c>
      <c r="F47" s="3"/>
      <c r="G47" s="82">
        <f>D47/$D$48</f>
        <v>0.2</v>
      </c>
      <c r="H47" s="155">
        <f t="shared" si="1"/>
        <v>20</v>
      </c>
      <c r="I47" s="163">
        <v>20</v>
      </c>
    </row>
    <row r="48" spans="1:9" ht="13.5" thickBot="1">
      <c r="A48" s="34"/>
      <c r="B48" s="34"/>
      <c r="C48" s="34"/>
      <c r="D48" s="45">
        <f>SUM(D43:D47)</f>
        <v>40</v>
      </c>
      <c r="E48" s="38"/>
      <c r="F48" s="3"/>
      <c r="G48" s="36"/>
      <c r="H48" s="25"/>
      <c r="I48" s="3"/>
    </row>
    <row r="49" spans="1:9" ht="13.5" thickBot="1">
      <c r="A49" s="34"/>
      <c r="B49" s="34"/>
      <c r="C49" s="34"/>
      <c r="D49" s="37"/>
      <c r="E49" s="32" t="s">
        <v>89</v>
      </c>
      <c r="F49" s="111">
        <f>'Ecodesign criteria Groups'!F12</f>
        <v>0.1</v>
      </c>
      <c r="G49" s="36"/>
      <c r="H49" s="161">
        <f>F49*H2</f>
        <v>4.354838709677419</v>
      </c>
      <c r="I49" s="182">
        <f>SUM(I50:I53)*F49*H2/100</f>
        <v>4.35483870967742</v>
      </c>
    </row>
    <row r="50" spans="1:9" ht="12.75">
      <c r="A50" s="174">
        <v>2</v>
      </c>
      <c r="B50" s="174">
        <v>2</v>
      </c>
      <c r="C50" s="174">
        <v>2</v>
      </c>
      <c r="D50" s="95">
        <f t="shared" si="0"/>
        <v>8</v>
      </c>
      <c r="E50" s="83" t="s">
        <v>5</v>
      </c>
      <c r="F50" s="3"/>
      <c r="G50" s="82">
        <f>D50/$D$54</f>
        <v>0.25</v>
      </c>
      <c r="H50" s="162">
        <f t="shared" si="1"/>
        <v>25</v>
      </c>
      <c r="I50" s="163">
        <v>25</v>
      </c>
    </row>
    <row r="51" spans="1:9" ht="12.75">
      <c r="A51" s="174">
        <v>2</v>
      </c>
      <c r="B51" s="174">
        <v>2</v>
      </c>
      <c r="C51" s="174">
        <v>2</v>
      </c>
      <c r="D51" s="95">
        <f t="shared" si="0"/>
        <v>8</v>
      </c>
      <c r="E51" s="83" t="s">
        <v>26</v>
      </c>
      <c r="F51" s="3"/>
      <c r="G51" s="82">
        <f>D51/$D$54</f>
        <v>0.25</v>
      </c>
      <c r="H51" s="155">
        <f t="shared" si="1"/>
        <v>25</v>
      </c>
      <c r="I51" s="163">
        <v>25</v>
      </c>
    </row>
    <row r="52" spans="1:9" ht="12.75">
      <c r="A52" s="174">
        <v>2</v>
      </c>
      <c r="B52" s="174">
        <v>2</v>
      </c>
      <c r="C52" s="174">
        <v>2</v>
      </c>
      <c r="D52" s="95">
        <f t="shared" si="0"/>
        <v>8</v>
      </c>
      <c r="E52" s="83" t="s">
        <v>35</v>
      </c>
      <c r="F52" s="3"/>
      <c r="G52" s="82">
        <f>D52/$D$54</f>
        <v>0.25</v>
      </c>
      <c r="H52" s="155">
        <f t="shared" si="1"/>
        <v>25</v>
      </c>
      <c r="I52" s="163">
        <v>25</v>
      </c>
    </row>
    <row r="53" spans="1:9" ht="12.75">
      <c r="A53" s="174">
        <v>2</v>
      </c>
      <c r="B53" s="174">
        <v>2</v>
      </c>
      <c r="C53" s="174">
        <v>2</v>
      </c>
      <c r="D53" s="95">
        <f t="shared" si="0"/>
        <v>8</v>
      </c>
      <c r="E53" s="83" t="s">
        <v>97</v>
      </c>
      <c r="F53" s="3"/>
      <c r="G53" s="82">
        <f>D53/$D$54</f>
        <v>0.25</v>
      </c>
      <c r="H53" s="155">
        <f t="shared" si="1"/>
        <v>25</v>
      </c>
      <c r="I53" s="163">
        <v>25</v>
      </c>
    </row>
    <row r="54" spans="1:9" ht="13.5" thickBot="1">
      <c r="A54" s="34"/>
      <c r="B54" s="34"/>
      <c r="C54" s="34"/>
      <c r="D54" s="45">
        <f>SUM(D50:D53)</f>
        <v>32</v>
      </c>
      <c r="E54" s="39"/>
      <c r="F54" s="3"/>
      <c r="G54" s="36"/>
      <c r="H54" s="25"/>
      <c r="I54" s="3"/>
    </row>
    <row r="55" spans="1:9" ht="13.5" thickBot="1">
      <c r="A55" s="34"/>
      <c r="B55" s="34"/>
      <c r="C55" s="34"/>
      <c r="D55" s="37"/>
      <c r="E55" s="32" t="s">
        <v>90</v>
      </c>
      <c r="F55" s="111">
        <f>'Ecodesign criteria Groups'!F13</f>
        <v>0.15</v>
      </c>
      <c r="G55" s="36"/>
      <c r="H55" s="161">
        <f>F55*H2</f>
        <v>6.532258064516129</v>
      </c>
      <c r="I55" s="182">
        <f>I56*F55*H2/100</f>
        <v>6.532258064516129</v>
      </c>
    </row>
    <row r="56" spans="1:9" ht="12.75">
      <c r="A56" s="174">
        <v>2</v>
      </c>
      <c r="B56" s="174">
        <v>2</v>
      </c>
      <c r="C56" s="174">
        <v>2</v>
      </c>
      <c r="D56" s="95">
        <f>A56*B56*C56</f>
        <v>8</v>
      </c>
      <c r="E56" s="83" t="s">
        <v>98</v>
      </c>
      <c r="F56" s="3"/>
      <c r="G56" s="82">
        <v>1</v>
      </c>
      <c r="H56" s="162">
        <f t="shared" si="1"/>
        <v>100</v>
      </c>
      <c r="I56" s="163">
        <v>100</v>
      </c>
    </row>
    <row r="57" spans="1:3" ht="12.75">
      <c r="A57" s="44"/>
      <c r="B57" s="44"/>
      <c r="C57" s="44"/>
    </row>
    <row r="58" spans="1:3" ht="12.75">
      <c r="A58" s="44"/>
      <c r="B58" s="44"/>
      <c r="C58" s="44"/>
    </row>
    <row r="59" spans="1:3" ht="12.75">
      <c r="A59" s="44"/>
      <c r="B59" s="44"/>
      <c r="C59" s="44"/>
    </row>
    <row r="60" spans="1:3" ht="12.75">
      <c r="A60" s="146"/>
      <c r="B60" s="146"/>
      <c r="C60" s="44"/>
    </row>
    <row r="61" spans="1:2" ht="12.75">
      <c r="A61" s="100">
        <v>1</v>
      </c>
      <c r="B61" s="100"/>
    </row>
    <row r="62" spans="1:2" ht="12.75">
      <c r="A62" s="100">
        <v>2</v>
      </c>
      <c r="B62" s="100"/>
    </row>
    <row r="63" spans="1:2" ht="12.75">
      <c r="A63" s="100">
        <v>3</v>
      </c>
      <c r="B63" s="100"/>
    </row>
    <row r="64" spans="1:2" ht="12.75">
      <c r="A64" s="100"/>
      <c r="B64" s="100"/>
    </row>
    <row r="65" spans="1:2" ht="12.75">
      <c r="A65" s="100"/>
      <c r="B65" s="100"/>
    </row>
  </sheetData>
  <sheetProtection password="C7FB" sheet="1" objects="1" scenarios="1" selectLockedCells="1"/>
  <dataValidations count="5">
    <dataValidation type="list" showInputMessage="1" showErrorMessage="1" promptTitle="Enter Spatial extent value" prompt="Global = 3&#10;National or Regional = 2&#10;Building or site = 1" errorTitle="Invalid value" error="Value must be 1, 2, or 3" sqref="A5:A7 A10:A16 A19:A21 A24:A28 A31:A40 A43:A47 A50:A53 A56">
      <formula1>$A$61:$A$63</formula1>
    </dataValidation>
    <dataValidation type="list" allowBlank="1" showInputMessage="1" showErrorMessage="1" promptTitle="Enter Intensity value" prompt="Direct or Strong = 3&#10;Moderate = 2&#10;Indirect or weak = 1" errorTitle="Invalid value" error="Value must be 1,2 or 3" sqref="B5:B7 B10:B16 B19:B21 B24:B28 B31:B40 B43:B47 B50:B53 B56">
      <formula1>$A$61:$A$63</formula1>
    </dataValidation>
    <dataValidation type="list" allowBlank="1" showInputMessage="1" showErrorMessage="1" promptTitle="Enter Duration value" prompt="&gt;50 yr = 3&#10;&gt;10 yr = 2&#10;&lt;10 yr = 1" errorTitle="Invalid value" error="Value must be 1,2 or 3" sqref="C5:C7 C10:C16 C19:C21 C24:C28 C31:C40 C43:C47 C50:C53 C56">
      <formula1>$A$61:$A$63</formula1>
    </dataValidation>
    <dataValidation errorStyle="warning" type="whole" operator="lessThanOrEqual" allowBlank="1" showInputMessage="1" showErrorMessage="1" promptTitle="Credits aquired" prompt="&#10;Assign credits to criteria. &#10;&#10;Maximum available credits are shown in the previous column. " errorTitle="Wrong entry" error="Credits cannot exceed maximum available" sqref="I56">
      <formula1>H56+0.5</formula1>
    </dataValidation>
    <dataValidation errorStyle="warning" type="whole" operator="lessThanOrEqual" allowBlank="1" showInputMessage="1" showErrorMessage="1" promptTitle="Credits aquired" prompt="&#10;Assign credits to criteria. &#10;&#10;Maximum available credits are shown in the previous column. " errorTitle="Wrong entry" error="Credits cannot exceed maximum available" sqref="I5:I7 I10:I16 I19:I21 I24:I28 I31:I40 I43:I47 I50:I53">
      <formula1>H5+0.5</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I27"/>
  <sheetViews>
    <sheetView showGridLines="0" zoomScale="85" zoomScaleNormal="85" zoomScalePageLayoutView="0" workbookViewId="0" topLeftCell="A1">
      <selection activeCell="E2" sqref="E2"/>
    </sheetView>
  </sheetViews>
  <sheetFormatPr defaultColWidth="9.140625" defaultRowHeight="12.75"/>
  <cols>
    <col min="5" max="5" width="93.00390625" style="0" customWidth="1"/>
  </cols>
  <sheetData>
    <row r="1" spans="1:9" ht="156" customHeight="1" thickBot="1">
      <c r="A1" s="13" t="s">
        <v>73</v>
      </c>
      <c r="B1" s="14" t="s">
        <v>74</v>
      </c>
      <c r="C1" s="14" t="s">
        <v>75</v>
      </c>
      <c r="D1" s="15" t="s">
        <v>76</v>
      </c>
      <c r="E1" s="47" t="s">
        <v>95</v>
      </c>
      <c r="F1" s="16" t="s">
        <v>82</v>
      </c>
      <c r="G1" s="17" t="s">
        <v>77</v>
      </c>
      <c r="H1" s="152" t="s">
        <v>78</v>
      </c>
      <c r="I1" s="151" t="s">
        <v>137</v>
      </c>
    </row>
    <row r="2" spans="1:9" ht="18.75" customHeight="1" thickBot="1">
      <c r="A2" s="98">
        <f>'Ecodesign criteria Groups'!A15</f>
        <v>1</v>
      </c>
      <c r="B2" s="99">
        <f>'Ecodesign criteria Groups'!B15</f>
        <v>3</v>
      </c>
      <c r="C2" s="101">
        <f>'Ecodesign criteria Groups'!C15</f>
        <v>3</v>
      </c>
      <c r="D2" s="46">
        <f>A2*B2*C2</f>
        <v>9</v>
      </c>
      <c r="E2" s="97" t="s">
        <v>114</v>
      </c>
      <c r="F2" s="28">
        <f>'Ecodesign criteria Groups'!F15</f>
        <v>0.14516129032258066</v>
      </c>
      <c r="G2" s="29"/>
      <c r="H2" s="160">
        <f>F2*100</f>
        <v>14.516129032258066</v>
      </c>
      <c r="I2" s="182">
        <f>I4+I15</f>
        <v>7.693548387096776</v>
      </c>
    </row>
    <row r="3" spans="1:9" ht="13.5" customHeight="1" thickBot="1">
      <c r="A3" s="147"/>
      <c r="B3" s="147"/>
      <c r="C3" s="147"/>
      <c r="D3" s="30"/>
      <c r="E3" s="31"/>
      <c r="F3" s="3"/>
      <c r="G3" s="27"/>
      <c r="H3" s="25"/>
      <c r="I3" s="3"/>
    </row>
    <row r="4" spans="1:9" ht="13.5" customHeight="1" thickBot="1">
      <c r="A4" s="34"/>
      <c r="B4" s="34"/>
      <c r="C4" s="34"/>
      <c r="D4" s="30"/>
      <c r="E4" s="32" t="s">
        <v>91</v>
      </c>
      <c r="F4" s="111">
        <f>'Ecodesign criteria Groups'!F16</f>
        <v>0.75</v>
      </c>
      <c r="G4" s="27"/>
      <c r="H4" s="184">
        <f>F4*H2</f>
        <v>10.88709677419355</v>
      </c>
      <c r="I4" s="180">
        <f>SUM(I5:I13)*F4*H2/100</f>
        <v>4.790322580645162</v>
      </c>
    </row>
    <row r="5" spans="1:9" ht="13.5" customHeight="1">
      <c r="A5" s="174">
        <v>2</v>
      </c>
      <c r="B5" s="174">
        <v>2</v>
      </c>
      <c r="C5" s="174">
        <v>2</v>
      </c>
      <c r="D5" s="95">
        <f aca="true" t="shared" si="0" ref="D5:D20">A5*B5*C5</f>
        <v>8</v>
      </c>
      <c r="E5" s="83" t="s">
        <v>151</v>
      </c>
      <c r="F5" s="3"/>
      <c r="G5" s="82">
        <f>D5/$D$14</f>
        <v>0.1111111111111111</v>
      </c>
      <c r="H5" s="162">
        <f>G5*100</f>
        <v>11.11111111111111</v>
      </c>
      <c r="I5" s="163">
        <v>11</v>
      </c>
    </row>
    <row r="6" spans="1:9" ht="13.5" customHeight="1">
      <c r="A6" s="174">
        <v>2</v>
      </c>
      <c r="B6" s="174">
        <v>2</v>
      </c>
      <c r="C6" s="174">
        <v>2</v>
      </c>
      <c r="D6" s="95">
        <f t="shared" si="0"/>
        <v>8</v>
      </c>
      <c r="E6" s="83" t="s">
        <v>29</v>
      </c>
      <c r="F6" s="3"/>
      <c r="G6" s="82">
        <f aca="true" t="shared" si="1" ref="G6:G13">D6/$D$14</f>
        <v>0.1111111111111111</v>
      </c>
      <c r="H6" s="155">
        <f aca="true" t="shared" si="2" ref="H6:H20">G6*100</f>
        <v>11.11111111111111</v>
      </c>
      <c r="I6" s="179">
        <v>0</v>
      </c>
    </row>
    <row r="7" spans="1:9" ht="13.5" customHeight="1">
      <c r="A7" s="174">
        <v>2</v>
      </c>
      <c r="B7" s="174">
        <v>2</v>
      </c>
      <c r="C7" s="174">
        <v>2</v>
      </c>
      <c r="D7" s="95">
        <f t="shared" si="0"/>
        <v>8</v>
      </c>
      <c r="E7" s="83" t="s">
        <v>99</v>
      </c>
      <c r="F7" s="3"/>
      <c r="G7" s="82">
        <f t="shared" si="1"/>
        <v>0.1111111111111111</v>
      </c>
      <c r="H7" s="155">
        <f t="shared" si="2"/>
        <v>11.11111111111111</v>
      </c>
      <c r="I7" s="179">
        <v>11</v>
      </c>
    </row>
    <row r="8" spans="1:9" ht="13.5" customHeight="1">
      <c r="A8" s="174">
        <v>2</v>
      </c>
      <c r="B8" s="174">
        <v>2</v>
      </c>
      <c r="C8" s="174">
        <v>2</v>
      </c>
      <c r="D8" s="95">
        <f t="shared" si="0"/>
        <v>8</v>
      </c>
      <c r="E8" s="83" t="s">
        <v>27</v>
      </c>
      <c r="F8" s="3"/>
      <c r="G8" s="82">
        <f t="shared" si="1"/>
        <v>0.1111111111111111</v>
      </c>
      <c r="H8" s="155">
        <f t="shared" si="2"/>
        <v>11.11111111111111</v>
      </c>
      <c r="I8" s="179">
        <v>11</v>
      </c>
    </row>
    <row r="9" spans="1:9" ht="24.75" customHeight="1">
      <c r="A9" s="179">
        <v>2</v>
      </c>
      <c r="B9" s="179">
        <v>2</v>
      </c>
      <c r="C9" s="179">
        <v>2</v>
      </c>
      <c r="D9" s="95">
        <f t="shared" si="0"/>
        <v>8</v>
      </c>
      <c r="E9" s="83" t="s">
        <v>28</v>
      </c>
      <c r="F9" s="3"/>
      <c r="G9" s="82">
        <f t="shared" si="1"/>
        <v>0.1111111111111111</v>
      </c>
      <c r="H9" s="155">
        <f t="shared" si="2"/>
        <v>11.11111111111111</v>
      </c>
      <c r="I9" s="179">
        <v>0</v>
      </c>
    </row>
    <row r="10" spans="1:9" ht="25.5">
      <c r="A10" s="179">
        <v>2</v>
      </c>
      <c r="B10" s="179">
        <v>2</v>
      </c>
      <c r="C10" s="179">
        <v>2</v>
      </c>
      <c r="D10" s="95">
        <f t="shared" si="0"/>
        <v>8</v>
      </c>
      <c r="E10" s="83" t="s">
        <v>100</v>
      </c>
      <c r="F10" s="3"/>
      <c r="G10" s="82">
        <f t="shared" si="1"/>
        <v>0.1111111111111111</v>
      </c>
      <c r="H10" s="155">
        <f t="shared" si="2"/>
        <v>11.11111111111111</v>
      </c>
      <c r="I10" s="179">
        <v>11</v>
      </c>
    </row>
    <row r="11" spans="1:9" ht="13.5" customHeight="1">
      <c r="A11" s="174">
        <v>2</v>
      </c>
      <c r="B11" s="174">
        <v>2</v>
      </c>
      <c r="C11" s="174">
        <v>2</v>
      </c>
      <c r="D11" s="95">
        <f t="shared" si="0"/>
        <v>8</v>
      </c>
      <c r="E11" s="83" t="s">
        <v>30</v>
      </c>
      <c r="F11" s="3"/>
      <c r="G11" s="82">
        <f t="shared" si="1"/>
        <v>0.1111111111111111</v>
      </c>
      <c r="H11" s="155">
        <f t="shared" si="2"/>
        <v>11.11111111111111</v>
      </c>
      <c r="I11" s="179">
        <v>0</v>
      </c>
    </row>
    <row r="12" spans="1:9" ht="13.5" customHeight="1">
      <c r="A12" s="174">
        <v>2</v>
      </c>
      <c r="B12" s="174">
        <v>2</v>
      </c>
      <c r="C12" s="174">
        <v>2</v>
      </c>
      <c r="D12" s="95">
        <f t="shared" si="0"/>
        <v>8</v>
      </c>
      <c r="E12" s="83" t="s">
        <v>101</v>
      </c>
      <c r="F12" s="3"/>
      <c r="G12" s="82">
        <f t="shared" si="1"/>
        <v>0.1111111111111111</v>
      </c>
      <c r="H12" s="155">
        <f t="shared" si="2"/>
        <v>11.11111111111111</v>
      </c>
      <c r="I12" s="179">
        <v>0</v>
      </c>
    </row>
    <row r="13" spans="1:9" ht="13.5" customHeight="1">
      <c r="A13" s="174">
        <v>2</v>
      </c>
      <c r="B13" s="174">
        <v>2</v>
      </c>
      <c r="C13" s="174">
        <v>2</v>
      </c>
      <c r="D13" s="95">
        <f t="shared" si="0"/>
        <v>8</v>
      </c>
      <c r="E13" s="83" t="s">
        <v>1</v>
      </c>
      <c r="F13" s="3"/>
      <c r="G13" s="82">
        <f t="shared" si="1"/>
        <v>0.1111111111111111</v>
      </c>
      <c r="H13" s="155">
        <f t="shared" si="2"/>
        <v>11.11111111111111</v>
      </c>
      <c r="I13" s="179">
        <v>0</v>
      </c>
    </row>
    <row r="14" spans="1:9" ht="13.5" customHeight="1" thickBot="1">
      <c r="A14" s="44"/>
      <c r="B14" s="34"/>
      <c r="C14" s="34"/>
      <c r="D14" s="45">
        <f>SUM(D5:D13)</f>
        <v>72</v>
      </c>
      <c r="E14" s="40"/>
      <c r="F14" s="3"/>
      <c r="G14" s="27"/>
      <c r="H14" s="25"/>
      <c r="I14" s="3"/>
    </row>
    <row r="15" spans="1:9" ht="13.5" customHeight="1" thickBot="1">
      <c r="A15" s="34"/>
      <c r="B15" s="34"/>
      <c r="C15" s="34"/>
      <c r="D15" s="37"/>
      <c r="E15" s="32" t="s">
        <v>92</v>
      </c>
      <c r="F15" s="111">
        <f>'Ecodesign criteria Groups'!F17</f>
        <v>0.25</v>
      </c>
      <c r="G15" s="27"/>
      <c r="H15" s="184">
        <f>F15*H2</f>
        <v>3.6290322580645165</v>
      </c>
      <c r="I15" s="180">
        <f>SUM(I16:I20)*F15*H2/100</f>
        <v>2.9032258064516134</v>
      </c>
    </row>
    <row r="16" spans="1:9" ht="13.5" customHeight="1">
      <c r="A16" s="174">
        <v>2</v>
      </c>
      <c r="B16" s="174">
        <v>2</v>
      </c>
      <c r="C16" s="174">
        <v>2</v>
      </c>
      <c r="D16" s="95">
        <f t="shared" si="0"/>
        <v>8</v>
      </c>
      <c r="E16" s="83" t="s">
        <v>31</v>
      </c>
      <c r="F16" s="3"/>
      <c r="G16" s="82">
        <f>D16/$D$21</f>
        <v>0.2</v>
      </c>
      <c r="H16" s="185">
        <f t="shared" si="2"/>
        <v>20</v>
      </c>
      <c r="I16" s="183">
        <v>20</v>
      </c>
    </row>
    <row r="17" spans="1:9" ht="12.75">
      <c r="A17" s="174">
        <v>2</v>
      </c>
      <c r="B17" s="174">
        <v>2</v>
      </c>
      <c r="C17" s="174">
        <v>2</v>
      </c>
      <c r="D17" s="95">
        <f t="shared" si="0"/>
        <v>8</v>
      </c>
      <c r="E17" s="83" t="s">
        <v>6</v>
      </c>
      <c r="F17" s="3"/>
      <c r="G17" s="82">
        <f>D17/$D$21</f>
        <v>0.2</v>
      </c>
      <c r="H17" s="155">
        <f t="shared" si="2"/>
        <v>20</v>
      </c>
      <c r="I17" s="163">
        <v>10</v>
      </c>
    </row>
    <row r="18" spans="1:9" ht="12.75">
      <c r="A18" s="174">
        <v>2</v>
      </c>
      <c r="B18" s="174">
        <v>2</v>
      </c>
      <c r="C18" s="174">
        <v>2</v>
      </c>
      <c r="D18" s="95">
        <f t="shared" si="0"/>
        <v>8</v>
      </c>
      <c r="E18" s="83" t="s">
        <v>32</v>
      </c>
      <c r="F18" s="3"/>
      <c r="G18" s="82">
        <f>D18/$D$21</f>
        <v>0.2</v>
      </c>
      <c r="H18" s="155">
        <f t="shared" si="2"/>
        <v>20</v>
      </c>
      <c r="I18" s="179">
        <v>20</v>
      </c>
    </row>
    <row r="19" spans="1:9" ht="25.5">
      <c r="A19" s="174">
        <v>2</v>
      </c>
      <c r="B19" s="174">
        <v>2</v>
      </c>
      <c r="C19" s="174">
        <v>2</v>
      </c>
      <c r="D19" s="95">
        <f t="shared" si="0"/>
        <v>8</v>
      </c>
      <c r="E19" s="83" t="s">
        <v>33</v>
      </c>
      <c r="F19" s="3"/>
      <c r="G19" s="82">
        <f>D19/$D$21</f>
        <v>0.2</v>
      </c>
      <c r="H19" s="155">
        <f t="shared" si="2"/>
        <v>20</v>
      </c>
      <c r="I19" s="179">
        <v>20</v>
      </c>
    </row>
    <row r="20" spans="1:9" ht="12.75">
      <c r="A20" s="174">
        <v>2</v>
      </c>
      <c r="B20" s="174">
        <v>2</v>
      </c>
      <c r="C20" s="174">
        <v>2</v>
      </c>
      <c r="D20" s="95">
        <f t="shared" si="0"/>
        <v>8</v>
      </c>
      <c r="E20" s="83" t="s">
        <v>102</v>
      </c>
      <c r="F20" s="3"/>
      <c r="G20" s="82">
        <f>D20/$D$21</f>
        <v>0.2</v>
      </c>
      <c r="H20" s="155">
        <f t="shared" si="2"/>
        <v>20</v>
      </c>
      <c r="I20" s="179">
        <v>10</v>
      </c>
    </row>
    <row r="21" spans="1:9" ht="12.75">
      <c r="A21" s="147"/>
      <c r="B21" s="147"/>
      <c r="C21" s="147"/>
      <c r="D21" s="45">
        <f>SUM(D16:D20)</f>
        <v>40</v>
      </c>
      <c r="E21" s="41"/>
      <c r="F21" s="23"/>
      <c r="G21" s="27"/>
      <c r="H21" s="25"/>
      <c r="I21" s="3"/>
    </row>
    <row r="22" spans="1:4" ht="12.75">
      <c r="A22" s="27"/>
      <c r="B22" s="148"/>
      <c r="C22" s="27"/>
      <c r="D22" s="44"/>
    </row>
    <row r="23" spans="1:4" ht="12.75">
      <c r="A23" s="27"/>
      <c r="B23" s="149">
        <v>1</v>
      </c>
      <c r="C23" s="27"/>
      <c r="D23" s="44"/>
    </row>
    <row r="24" spans="1:4" ht="12.75">
      <c r="A24" s="27"/>
      <c r="B24" s="149">
        <v>2</v>
      </c>
      <c r="C24" s="27"/>
      <c r="D24" s="44"/>
    </row>
    <row r="25" spans="1:3" ht="12.75">
      <c r="A25" s="1"/>
      <c r="B25" s="103">
        <v>3</v>
      </c>
      <c r="C25" s="1"/>
    </row>
    <row r="26" spans="1:3" ht="12.75">
      <c r="A26" s="1"/>
      <c r="B26" s="102"/>
      <c r="C26" s="1"/>
    </row>
    <row r="27" ht="12.75">
      <c r="B27" s="100"/>
    </row>
  </sheetData>
  <sheetProtection password="C7FB" sheet="1" objects="1" scenarios="1" selectLockedCells="1"/>
  <dataValidations count="4">
    <dataValidation type="list" showInputMessage="1" showErrorMessage="1" promptTitle="Enter Spatial extent value" prompt="Global = 3&#10;National or Regional = 2&#10;Building or site = 1" errorTitle="Invalid value" error="Value must be 1, 2, or 3" sqref="A5:A13 A16:A20">
      <formula1>$B$23:$B$25</formula1>
    </dataValidation>
    <dataValidation type="list" allowBlank="1" showInputMessage="1" showErrorMessage="1" promptTitle="Enter Intensity value" prompt="Direct or Strong = 3&#10;Moderate = 2&#10;Indirect or weak = 1" errorTitle="Invalid value" error="Value must be 1,2 or 3" sqref="B5:B13 B16:B20">
      <formula1>$B$23:$B$25</formula1>
    </dataValidation>
    <dataValidation type="list" allowBlank="1" showInputMessage="1" showErrorMessage="1" promptTitle="Enter Duration value" prompt="&gt;50 yr = 3&#10;&gt;10 yr = 2&#10;&lt;10 yr = 1" errorTitle="Invalid value" error="Value must be 1,2 or 3" sqref="C5:C13 C16:C20">
      <formula1>$B$23:$B$25</formula1>
    </dataValidation>
    <dataValidation errorStyle="warning" type="whole" operator="lessThanOrEqual" allowBlank="1" showInputMessage="1" showErrorMessage="1" promptTitle="Credits aquired" prompt="&#10;Assign credits to criteria. &#10;&#10;Maximum available credits are shown in the previous column. " errorTitle="Wrong entry" error="Credits cannot exceed maximum available." sqref="I5:I13 I16:I20">
      <formula1>H5+0.5</formula1>
    </dataValidation>
  </dataValidation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I35"/>
  <sheetViews>
    <sheetView showGridLines="0" zoomScale="85" zoomScaleNormal="85" zoomScalePageLayoutView="0" workbookViewId="0" topLeftCell="A4">
      <selection activeCell="I28" sqref="I28"/>
    </sheetView>
  </sheetViews>
  <sheetFormatPr defaultColWidth="9.140625" defaultRowHeight="12.75"/>
  <cols>
    <col min="5" max="5" width="93.00390625" style="0" customWidth="1"/>
  </cols>
  <sheetData>
    <row r="1" spans="1:9" ht="150" customHeight="1" thickBot="1">
      <c r="A1" s="13" t="s">
        <v>73</v>
      </c>
      <c r="B1" s="14" t="s">
        <v>74</v>
      </c>
      <c r="C1" s="14" t="s">
        <v>75</v>
      </c>
      <c r="D1" s="15" t="s">
        <v>76</v>
      </c>
      <c r="E1" s="47" t="s">
        <v>95</v>
      </c>
      <c r="F1" s="16" t="s">
        <v>82</v>
      </c>
      <c r="G1" s="17" t="s">
        <v>77</v>
      </c>
      <c r="H1" s="152" t="s">
        <v>78</v>
      </c>
      <c r="I1" s="143" t="s">
        <v>137</v>
      </c>
    </row>
    <row r="2" spans="1:9" ht="22.5" customHeight="1" thickBot="1">
      <c r="A2" s="98">
        <f>'Ecodesign criteria Groups'!A19</f>
        <v>3</v>
      </c>
      <c r="B2" s="101">
        <f>'Ecodesign criteria Groups'!B19</f>
        <v>2</v>
      </c>
      <c r="C2" s="113">
        <f>'Ecodesign criteria Groups'!C19</f>
        <v>2</v>
      </c>
      <c r="D2" s="112">
        <f>A2*B2*C2</f>
        <v>12</v>
      </c>
      <c r="E2" s="97" t="s">
        <v>4</v>
      </c>
      <c r="F2" s="28">
        <f>'Ecodesign criteria Groups'!F19</f>
        <v>0.1935483870967742</v>
      </c>
      <c r="G2" s="29"/>
      <c r="H2" s="160">
        <f>F2*100</f>
        <v>19.35483870967742</v>
      </c>
      <c r="I2" s="188">
        <f>I4+I10+I14+I19+I22+I27</f>
        <v>14.945806451612905</v>
      </c>
    </row>
    <row r="3" spans="1:3" ht="13.5" thickBot="1">
      <c r="A3" s="44"/>
      <c r="B3" s="44"/>
      <c r="C3" s="44"/>
    </row>
    <row r="4" spans="1:9" ht="13.5" thickBot="1">
      <c r="A4" s="147"/>
      <c r="B4" s="147"/>
      <c r="C4" s="147"/>
      <c r="D4" s="30"/>
      <c r="E4" s="32" t="s">
        <v>50</v>
      </c>
      <c r="F4" s="111">
        <f>'Ecodesign criteria Groups'!F20</f>
        <v>0.16</v>
      </c>
      <c r="G4" s="27"/>
      <c r="H4" s="161">
        <f>H2*F4</f>
        <v>3.0967741935483875</v>
      </c>
      <c r="I4" s="188">
        <f>SUM(I5:I8)*F4*H2/100</f>
        <v>1.5483870967741935</v>
      </c>
    </row>
    <row r="5" spans="1:9" ht="12.75">
      <c r="A5" s="174">
        <v>2</v>
      </c>
      <c r="B5" s="174">
        <v>2</v>
      </c>
      <c r="C5" s="174">
        <v>2</v>
      </c>
      <c r="D5" s="48">
        <f aca="true" t="shared" si="0" ref="D5:D30">A5*B5*C5</f>
        <v>8</v>
      </c>
      <c r="E5" s="104" t="s">
        <v>39</v>
      </c>
      <c r="F5" s="34"/>
      <c r="G5" s="82">
        <f>D5/$D$9</f>
        <v>0.25</v>
      </c>
      <c r="H5" s="155">
        <f>G5*100</f>
        <v>25</v>
      </c>
      <c r="I5" s="179">
        <v>25</v>
      </c>
    </row>
    <row r="6" spans="1:9" ht="25.5">
      <c r="A6" s="174">
        <v>2</v>
      </c>
      <c r="B6" s="174">
        <v>2</v>
      </c>
      <c r="C6" s="174">
        <v>2</v>
      </c>
      <c r="D6" s="48">
        <f t="shared" si="0"/>
        <v>8</v>
      </c>
      <c r="E6" s="83" t="s">
        <v>41</v>
      </c>
      <c r="F6" s="34"/>
      <c r="G6" s="82">
        <f>D6/$D$9</f>
        <v>0.25</v>
      </c>
      <c r="H6" s="155">
        <f aca="true" t="shared" si="1" ref="H6:H30">G6*100</f>
        <v>25</v>
      </c>
      <c r="I6" s="179">
        <v>25</v>
      </c>
    </row>
    <row r="7" spans="1:9" ht="12.75">
      <c r="A7" s="174">
        <v>2</v>
      </c>
      <c r="B7" s="174">
        <v>2</v>
      </c>
      <c r="C7" s="174">
        <v>2</v>
      </c>
      <c r="D7" s="48">
        <f t="shared" si="0"/>
        <v>8</v>
      </c>
      <c r="E7" s="83" t="s">
        <v>109</v>
      </c>
      <c r="F7" s="34"/>
      <c r="G7" s="82">
        <f>D7/$D$9</f>
        <v>0.25</v>
      </c>
      <c r="H7" s="155">
        <f t="shared" si="1"/>
        <v>25</v>
      </c>
      <c r="I7" s="179">
        <v>0</v>
      </c>
    </row>
    <row r="8" spans="1:9" ht="12.75">
      <c r="A8" s="174">
        <v>2</v>
      </c>
      <c r="B8" s="174">
        <v>2</v>
      </c>
      <c r="C8" s="174">
        <v>2</v>
      </c>
      <c r="D8" s="48">
        <f t="shared" si="0"/>
        <v>8</v>
      </c>
      <c r="E8" s="83" t="s">
        <v>40</v>
      </c>
      <c r="F8" s="34"/>
      <c r="G8" s="82">
        <f>D8/$D$9</f>
        <v>0.25</v>
      </c>
      <c r="H8" s="155">
        <f t="shared" si="1"/>
        <v>25</v>
      </c>
      <c r="I8" s="179">
        <v>0</v>
      </c>
    </row>
    <row r="9" spans="1:9" ht="13.5" thickBot="1">
      <c r="A9" s="34"/>
      <c r="B9" s="34"/>
      <c r="C9" s="34"/>
      <c r="D9" s="45">
        <f>SUM(D5:D8)</f>
        <v>32</v>
      </c>
      <c r="E9" s="38"/>
      <c r="F9" s="34"/>
      <c r="G9" s="36"/>
      <c r="H9" s="25"/>
      <c r="I9" s="3"/>
    </row>
    <row r="10" spans="1:9" ht="13.5" thickBot="1">
      <c r="A10" s="34"/>
      <c r="B10" s="34"/>
      <c r="C10" s="34"/>
      <c r="D10" s="37"/>
      <c r="E10" s="32" t="s">
        <v>47</v>
      </c>
      <c r="F10" s="111">
        <f>'Ecodesign criteria Groups'!F21</f>
        <v>0</v>
      </c>
      <c r="G10" s="36"/>
      <c r="H10" s="186">
        <f>H2*F10</f>
        <v>0</v>
      </c>
      <c r="I10" s="184">
        <f>SUM(I11:I12)*H2*F10/100</f>
        <v>0</v>
      </c>
    </row>
    <row r="11" spans="1:9" ht="12.75">
      <c r="A11" s="174">
        <v>2</v>
      </c>
      <c r="B11" s="174">
        <v>2</v>
      </c>
      <c r="C11" s="174">
        <v>2</v>
      </c>
      <c r="D11" s="48">
        <f t="shared" si="0"/>
        <v>8</v>
      </c>
      <c r="E11" s="83" t="s">
        <v>42</v>
      </c>
      <c r="F11" s="34"/>
      <c r="G11" s="82">
        <f>D11/$D$13</f>
        <v>0.5</v>
      </c>
      <c r="H11" s="155">
        <f t="shared" si="1"/>
        <v>50</v>
      </c>
      <c r="I11" s="179">
        <v>50</v>
      </c>
    </row>
    <row r="12" spans="1:9" ht="12.75">
      <c r="A12" s="174">
        <v>2</v>
      </c>
      <c r="B12" s="174">
        <v>2</v>
      </c>
      <c r="C12" s="174">
        <v>2</v>
      </c>
      <c r="D12" s="48">
        <f t="shared" si="0"/>
        <v>8</v>
      </c>
      <c r="E12" s="83" t="s">
        <v>103</v>
      </c>
      <c r="F12" s="34"/>
      <c r="G12" s="82">
        <f>D12/$D$13</f>
        <v>0.5</v>
      </c>
      <c r="H12" s="155">
        <f t="shared" si="1"/>
        <v>50</v>
      </c>
      <c r="I12" s="179">
        <v>50</v>
      </c>
    </row>
    <row r="13" spans="1:9" ht="13.5" thickBot="1">
      <c r="A13" s="34"/>
      <c r="B13" s="34"/>
      <c r="C13" s="34"/>
      <c r="D13" s="45">
        <f>SUM(D11:D12)</f>
        <v>16</v>
      </c>
      <c r="E13" s="40"/>
      <c r="F13" s="34"/>
      <c r="G13" s="36"/>
      <c r="H13" s="25"/>
      <c r="I13" s="3"/>
    </row>
    <row r="14" spans="1:9" ht="13.5" thickBot="1">
      <c r="A14" s="34"/>
      <c r="B14" s="34"/>
      <c r="C14" s="34"/>
      <c r="D14" s="37"/>
      <c r="E14" s="32" t="s">
        <v>48</v>
      </c>
      <c r="F14" s="111">
        <f>'Ecodesign criteria Groups'!F22</f>
        <v>0.33</v>
      </c>
      <c r="G14" s="36"/>
      <c r="H14" s="184">
        <f>H2*F14</f>
        <v>6.387096774193549</v>
      </c>
      <c r="I14" s="184">
        <f>SUM(I15:I17)*F14*H2/100</f>
        <v>6.323225806451614</v>
      </c>
    </row>
    <row r="15" spans="1:9" ht="13.5" thickBot="1">
      <c r="A15" s="174">
        <v>2</v>
      </c>
      <c r="B15" s="174">
        <v>2</v>
      </c>
      <c r="C15" s="174">
        <v>2</v>
      </c>
      <c r="D15" s="48">
        <f t="shared" si="0"/>
        <v>8</v>
      </c>
      <c r="E15" s="83" t="s">
        <v>110</v>
      </c>
      <c r="F15" s="34"/>
      <c r="G15" s="82">
        <f>D15/$D$18</f>
        <v>0.3333333333333333</v>
      </c>
      <c r="H15" s="187">
        <f t="shared" si="1"/>
        <v>33.33333333333333</v>
      </c>
      <c r="I15" s="183">
        <v>33</v>
      </c>
    </row>
    <row r="16" spans="1:9" ht="13.5" thickBot="1">
      <c r="A16" s="174">
        <v>2</v>
      </c>
      <c r="B16" s="174">
        <v>2</v>
      </c>
      <c r="C16" s="174">
        <v>2</v>
      </c>
      <c r="D16" s="48">
        <f t="shared" si="0"/>
        <v>8</v>
      </c>
      <c r="E16" s="83" t="s">
        <v>45</v>
      </c>
      <c r="F16" s="34"/>
      <c r="G16" s="82">
        <f>D16/$D$18</f>
        <v>0.3333333333333333</v>
      </c>
      <c r="H16" s="155">
        <f t="shared" si="1"/>
        <v>33.33333333333333</v>
      </c>
      <c r="I16" s="183">
        <v>33</v>
      </c>
    </row>
    <row r="17" spans="1:9" ht="12.75">
      <c r="A17" s="174">
        <v>2</v>
      </c>
      <c r="B17" s="174">
        <v>2</v>
      </c>
      <c r="C17" s="174">
        <v>2</v>
      </c>
      <c r="D17" s="48">
        <f t="shared" si="0"/>
        <v>8</v>
      </c>
      <c r="E17" s="83" t="s">
        <v>46</v>
      </c>
      <c r="F17" s="34"/>
      <c r="G17" s="82">
        <f>D17/$D$18</f>
        <v>0.3333333333333333</v>
      </c>
      <c r="H17" s="155">
        <f t="shared" si="1"/>
        <v>33.33333333333333</v>
      </c>
      <c r="I17" s="183">
        <v>33</v>
      </c>
    </row>
    <row r="18" spans="1:9" ht="13.5" thickBot="1">
      <c r="A18" s="34"/>
      <c r="B18" s="34"/>
      <c r="C18" s="34"/>
      <c r="D18" s="45">
        <f>SUM(D15:D17)</f>
        <v>24</v>
      </c>
      <c r="E18" s="40"/>
      <c r="F18" s="34"/>
      <c r="G18" s="36"/>
      <c r="H18" s="25"/>
      <c r="I18" s="3"/>
    </row>
    <row r="19" spans="1:9" ht="13.5" thickBot="1">
      <c r="A19" s="34"/>
      <c r="B19" s="34"/>
      <c r="C19" s="34"/>
      <c r="D19" s="37"/>
      <c r="E19" s="32" t="s">
        <v>49</v>
      </c>
      <c r="F19" s="111">
        <f>'Ecodesign criteria Groups'!F23</f>
        <v>0.17</v>
      </c>
      <c r="G19" s="36"/>
      <c r="H19" s="184">
        <f>H2*F19</f>
        <v>3.2903225806451615</v>
      </c>
      <c r="I19" s="184">
        <f>SUM(I20)*F19*H2/100</f>
        <v>1.6451612903225807</v>
      </c>
    </row>
    <row r="20" spans="1:9" ht="12.75">
      <c r="A20" s="174">
        <v>2</v>
      </c>
      <c r="B20" s="174">
        <v>2</v>
      </c>
      <c r="C20" s="174">
        <v>2</v>
      </c>
      <c r="D20" s="48">
        <f t="shared" si="0"/>
        <v>8</v>
      </c>
      <c r="E20" s="83" t="s">
        <v>43</v>
      </c>
      <c r="F20" s="34"/>
      <c r="G20" s="82">
        <f>D20/$D$21</f>
        <v>1</v>
      </c>
      <c r="H20" s="155">
        <f t="shared" si="1"/>
        <v>100</v>
      </c>
      <c r="I20" s="179">
        <v>50</v>
      </c>
    </row>
    <row r="21" spans="1:9" ht="13.5" thickBot="1">
      <c r="A21" s="34"/>
      <c r="B21" s="34"/>
      <c r="C21" s="34"/>
      <c r="D21" s="45">
        <f>SUM(D20)</f>
        <v>8</v>
      </c>
      <c r="E21" s="40"/>
      <c r="F21" s="34"/>
      <c r="G21" s="36"/>
      <c r="H21" s="25"/>
      <c r="I21" s="3"/>
    </row>
    <row r="22" spans="1:9" ht="13.5" thickBot="1">
      <c r="A22" s="34"/>
      <c r="B22" s="34"/>
      <c r="C22" s="34"/>
      <c r="D22" s="37"/>
      <c r="E22" s="32" t="s">
        <v>51</v>
      </c>
      <c r="F22" s="111">
        <f>'Ecodesign criteria Groups'!F24</f>
        <v>0.17</v>
      </c>
      <c r="G22" s="36"/>
      <c r="H22" s="184">
        <f>H2*F22</f>
        <v>3.2903225806451615</v>
      </c>
      <c r="I22" s="184">
        <f>SUM(I23:I25)*F22*H2/100</f>
        <v>2.1716129032258067</v>
      </c>
    </row>
    <row r="23" spans="1:9" ht="12.75">
      <c r="A23" s="174">
        <v>2</v>
      </c>
      <c r="B23" s="174">
        <v>2</v>
      </c>
      <c r="C23" s="174">
        <v>2</v>
      </c>
      <c r="D23" s="48">
        <f t="shared" si="0"/>
        <v>8</v>
      </c>
      <c r="E23" s="83" t="s">
        <v>52</v>
      </c>
      <c r="F23" s="34"/>
      <c r="G23" s="82">
        <f>D23/$D$26</f>
        <v>0.3333333333333333</v>
      </c>
      <c r="H23" s="155">
        <f t="shared" si="1"/>
        <v>33.33333333333333</v>
      </c>
      <c r="I23" s="179">
        <v>33</v>
      </c>
    </row>
    <row r="24" spans="1:9" ht="12.75">
      <c r="A24" s="174">
        <v>2</v>
      </c>
      <c r="B24" s="174">
        <v>2</v>
      </c>
      <c r="C24" s="174">
        <v>2</v>
      </c>
      <c r="D24" s="48">
        <f t="shared" si="0"/>
        <v>8</v>
      </c>
      <c r="E24" s="83" t="s">
        <v>111</v>
      </c>
      <c r="F24" s="34"/>
      <c r="G24" s="82">
        <f>D24/$D$26</f>
        <v>0.3333333333333333</v>
      </c>
      <c r="H24" s="155">
        <f t="shared" si="1"/>
        <v>33.33333333333333</v>
      </c>
      <c r="I24" s="179">
        <v>33</v>
      </c>
    </row>
    <row r="25" spans="1:9" ht="12.75">
      <c r="A25" s="174">
        <v>2</v>
      </c>
      <c r="B25" s="174">
        <v>2</v>
      </c>
      <c r="C25" s="174">
        <v>2</v>
      </c>
      <c r="D25" s="48">
        <f t="shared" si="0"/>
        <v>8</v>
      </c>
      <c r="E25" s="83" t="s">
        <v>44</v>
      </c>
      <c r="F25" s="34"/>
      <c r="G25" s="82">
        <f>D25/$D$26</f>
        <v>0.3333333333333333</v>
      </c>
      <c r="H25" s="155">
        <f t="shared" si="1"/>
        <v>33.33333333333333</v>
      </c>
      <c r="I25" s="179">
        <v>0</v>
      </c>
    </row>
    <row r="26" spans="1:9" ht="13.5" thickBot="1">
      <c r="A26" s="34"/>
      <c r="B26" s="34"/>
      <c r="C26" s="34"/>
      <c r="D26" s="45">
        <f>SUM(D23:D25)</f>
        <v>24</v>
      </c>
      <c r="E26" s="40"/>
      <c r="F26" s="34"/>
      <c r="G26" s="36"/>
      <c r="H26" s="25"/>
      <c r="I26" s="3"/>
    </row>
    <row r="27" spans="1:9" ht="13.5" thickBot="1">
      <c r="A27" s="34"/>
      <c r="B27" s="34"/>
      <c r="C27" s="34"/>
      <c r="D27" s="37"/>
      <c r="E27" s="32" t="s">
        <v>53</v>
      </c>
      <c r="F27" s="111">
        <f>'Ecodesign criteria Groups'!F25</f>
        <v>0.17</v>
      </c>
      <c r="G27" s="36"/>
      <c r="H27" s="184">
        <f>H2*F27</f>
        <v>3.2903225806451615</v>
      </c>
      <c r="I27" s="184">
        <f>SUM(I28:I30)*F27*H2/100</f>
        <v>3.2574193548387105</v>
      </c>
    </row>
    <row r="28" spans="1:9" ht="12.75">
      <c r="A28" s="174">
        <v>2</v>
      </c>
      <c r="B28" s="174">
        <v>2</v>
      </c>
      <c r="C28" s="174">
        <v>2</v>
      </c>
      <c r="D28" s="48">
        <f t="shared" si="0"/>
        <v>8</v>
      </c>
      <c r="E28" s="83" t="s">
        <v>152</v>
      </c>
      <c r="F28" s="3"/>
      <c r="G28" s="82">
        <f>D28/$D$31</f>
        <v>0.3333333333333333</v>
      </c>
      <c r="H28" s="162">
        <f t="shared" si="1"/>
        <v>33.33333333333333</v>
      </c>
      <c r="I28" s="163">
        <v>33</v>
      </c>
    </row>
    <row r="29" spans="1:9" ht="12.75">
      <c r="A29" s="174">
        <v>2</v>
      </c>
      <c r="B29" s="174">
        <v>2</v>
      </c>
      <c r="C29" s="174">
        <v>2</v>
      </c>
      <c r="D29" s="48">
        <f t="shared" si="0"/>
        <v>8</v>
      </c>
      <c r="E29" s="83" t="s">
        <v>54</v>
      </c>
      <c r="F29" s="3"/>
      <c r="G29" s="82">
        <f>D29/$D$31</f>
        <v>0.3333333333333333</v>
      </c>
      <c r="H29" s="155">
        <f t="shared" si="1"/>
        <v>33.33333333333333</v>
      </c>
      <c r="I29" s="163">
        <v>33</v>
      </c>
    </row>
    <row r="30" spans="1:9" ht="12.75">
      <c r="A30" s="174">
        <v>2</v>
      </c>
      <c r="B30" s="174">
        <v>2</v>
      </c>
      <c r="C30" s="174">
        <v>2</v>
      </c>
      <c r="D30" s="48">
        <f t="shared" si="0"/>
        <v>8</v>
      </c>
      <c r="E30" s="83" t="s">
        <v>55</v>
      </c>
      <c r="F30" s="3"/>
      <c r="G30" s="82">
        <f>D30/$D$31</f>
        <v>0.3333333333333333</v>
      </c>
      <c r="H30" s="155">
        <f t="shared" si="1"/>
        <v>33.33333333333333</v>
      </c>
      <c r="I30" s="163">
        <v>33</v>
      </c>
    </row>
    <row r="31" spans="1:4" ht="12.75">
      <c r="A31" s="146"/>
      <c r="B31" s="44"/>
      <c r="C31" s="44"/>
      <c r="D31" s="105">
        <f>SUM(D28:D30)</f>
        <v>24</v>
      </c>
    </row>
    <row r="32" spans="1:3" ht="12.75">
      <c r="A32" s="148"/>
      <c r="B32" s="44"/>
      <c r="C32" s="44"/>
    </row>
    <row r="33" spans="1:6" ht="12.75">
      <c r="A33" s="150">
        <v>1</v>
      </c>
      <c r="B33" s="44"/>
      <c r="C33" s="44"/>
      <c r="F33" s="51"/>
    </row>
    <row r="34" spans="1:3" ht="12.75">
      <c r="A34" s="150">
        <v>2</v>
      </c>
      <c r="B34" s="44"/>
      <c r="C34" s="44"/>
    </row>
    <row r="35" ht="12.75">
      <c r="A35" s="106">
        <v>3</v>
      </c>
    </row>
  </sheetData>
  <sheetProtection password="C7FB" sheet="1" objects="1" scenarios="1" selectLockedCells="1"/>
  <dataValidations count="4">
    <dataValidation type="list" allowBlank="1" showInputMessage="1" showErrorMessage="1" promptTitle="Enter Duration value" prompt="&gt;50 yr = 3&#10;&gt;10 yr = 2&#10;&lt;10 yr = 1" errorTitle="Invalid value" error="Value must be 1,2 or 3" sqref="C5:C8 C11:C12 C15:C17 C20 C23:C25 C28:C30">
      <formula1>$A$33:$A$35</formula1>
    </dataValidation>
    <dataValidation type="list" allowBlank="1" showInputMessage="1" showErrorMessage="1" promptTitle="Enter Intensity value" prompt="Direct or Strong = 3&#10;Moderate = 2&#10;Indirect or weak = 1" errorTitle="Invalid value" error="Value must be 1,2 or 3" sqref="B5:B8 B11:B12 B15:B17 B20 B23:B25 B28:B30">
      <formula1>$A$33:$A$35</formula1>
    </dataValidation>
    <dataValidation type="list" showInputMessage="1" showErrorMessage="1" promptTitle="Enter Spatial extent value" prompt="Global = 3&#10;National or Regional = 2&#10;Building or site = 1" errorTitle="Invalid value" error="Value must be 1, 2, or 3" sqref="A5:A8 A11:A12 A15:A17 A20 A23:A25 A28:A30">
      <formula1>$A$33:$A$35</formula1>
    </dataValidation>
    <dataValidation errorStyle="warning" type="whole" operator="lessThanOrEqual" allowBlank="1" showInputMessage="1" showErrorMessage="1" promptTitle="Credits aquired" prompt="&#10;Assign credits to criteria. &#10;&#10;Maximum available credits are shown in the previous comumn. " errorTitle="Wrong entry" error="Credits cannot exceed maximum available." sqref="I5:I8 I11:I12 I15:I17 I20 I23:I25 I28:I30">
      <formula1>H5+0.5</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6"/>
  <dimension ref="A1:I31"/>
  <sheetViews>
    <sheetView showGridLines="0" zoomScale="85" zoomScaleNormal="85" zoomScalePageLayoutView="0" workbookViewId="0" topLeftCell="A1">
      <selection activeCell="E2" sqref="E2"/>
    </sheetView>
  </sheetViews>
  <sheetFormatPr defaultColWidth="9.140625" defaultRowHeight="12.75"/>
  <cols>
    <col min="5" max="5" width="93.140625" style="0" customWidth="1"/>
  </cols>
  <sheetData>
    <row r="1" spans="1:9" ht="164.25" customHeight="1" thickBot="1">
      <c r="A1" s="13" t="s">
        <v>73</v>
      </c>
      <c r="B1" s="14" t="s">
        <v>74</v>
      </c>
      <c r="C1" s="14" t="s">
        <v>75</v>
      </c>
      <c r="D1" s="15" t="s">
        <v>76</v>
      </c>
      <c r="E1" s="47" t="s">
        <v>95</v>
      </c>
      <c r="F1" s="16" t="s">
        <v>82</v>
      </c>
      <c r="G1" s="17" t="s">
        <v>77</v>
      </c>
      <c r="H1" s="152" t="s">
        <v>78</v>
      </c>
      <c r="I1" s="151" t="s">
        <v>137</v>
      </c>
    </row>
    <row r="2" spans="1:9" ht="20.25" customHeight="1" thickBot="1">
      <c r="A2" s="98">
        <f>'Ecodesign criteria Groups'!A27</f>
        <v>3</v>
      </c>
      <c r="B2" s="99">
        <f>'Ecodesign criteria Groups'!B27</f>
        <v>1</v>
      </c>
      <c r="C2" s="101">
        <f>'Ecodesign criteria Groups'!C27</f>
        <v>2</v>
      </c>
      <c r="D2" s="46">
        <f>A2*B2*C2</f>
        <v>6</v>
      </c>
      <c r="E2" s="97" t="s">
        <v>56</v>
      </c>
      <c r="F2" s="28">
        <f>'Ecodesign criteria Groups'!F27</f>
        <v>0.0967741935483871</v>
      </c>
      <c r="G2" s="29"/>
      <c r="H2" s="160">
        <f>F2*100</f>
        <v>9.67741935483871</v>
      </c>
      <c r="I2" s="188">
        <f>I4+I11+I15+I20</f>
        <v>7.717741935483872</v>
      </c>
    </row>
    <row r="3" spans="1:3" ht="13.5" thickBot="1">
      <c r="A3" s="44"/>
      <c r="B3" s="44"/>
      <c r="C3" s="44"/>
    </row>
    <row r="4" spans="1:9" ht="13.5" thickBot="1">
      <c r="A4" s="147"/>
      <c r="B4" s="147"/>
      <c r="C4" s="147"/>
      <c r="D4" s="30"/>
      <c r="E4" s="42" t="s">
        <v>57</v>
      </c>
      <c r="F4" s="111">
        <f>'Ecodesign criteria Groups'!F28</f>
        <v>0.25</v>
      </c>
      <c r="G4" s="27"/>
      <c r="H4" s="161">
        <f>H2*F4</f>
        <v>2.4193548387096775</v>
      </c>
      <c r="I4" s="188">
        <f>SUM(I5:I9)*F4*$H$2/100</f>
        <v>0.967741935483871</v>
      </c>
    </row>
    <row r="5" spans="1:9" ht="12.75">
      <c r="A5" s="174">
        <v>2</v>
      </c>
      <c r="B5" s="174">
        <v>2</v>
      </c>
      <c r="C5" s="174">
        <v>2</v>
      </c>
      <c r="D5" s="107">
        <f>A5*B5*C5</f>
        <v>8</v>
      </c>
      <c r="E5" s="83" t="s">
        <v>153</v>
      </c>
      <c r="F5" s="3"/>
      <c r="G5" s="82">
        <f>D5/$D$10</f>
        <v>0.2</v>
      </c>
      <c r="H5" s="162">
        <f>G5*100</f>
        <v>20</v>
      </c>
      <c r="I5" s="163">
        <v>20</v>
      </c>
    </row>
    <row r="6" spans="1:9" ht="12.75">
      <c r="A6" s="174">
        <v>2</v>
      </c>
      <c r="B6" s="174">
        <v>2</v>
      </c>
      <c r="C6" s="174">
        <v>2</v>
      </c>
      <c r="D6" s="107">
        <f>A6*B6*C6</f>
        <v>8</v>
      </c>
      <c r="E6" s="83" t="s">
        <v>61</v>
      </c>
      <c r="F6" s="3"/>
      <c r="G6" s="82">
        <f>D6/$D$10</f>
        <v>0.2</v>
      </c>
      <c r="H6" s="155">
        <f aca="true" t="shared" si="0" ref="H6:H25">G6*100</f>
        <v>20</v>
      </c>
      <c r="I6" s="179">
        <v>0</v>
      </c>
    </row>
    <row r="7" spans="1:9" ht="12.75">
      <c r="A7" s="174">
        <v>2</v>
      </c>
      <c r="B7" s="174">
        <v>2</v>
      </c>
      <c r="C7" s="174">
        <v>2</v>
      </c>
      <c r="D7" s="107">
        <f>A7*B7*C7</f>
        <v>8</v>
      </c>
      <c r="E7" s="83" t="s">
        <v>62</v>
      </c>
      <c r="F7" s="3"/>
      <c r="G7" s="82">
        <f>D7/$D$10</f>
        <v>0.2</v>
      </c>
      <c r="H7" s="155">
        <f t="shared" si="0"/>
        <v>20</v>
      </c>
      <c r="I7" s="179">
        <v>0</v>
      </c>
    </row>
    <row r="8" spans="1:9" ht="12.75">
      <c r="A8" s="174">
        <v>2</v>
      </c>
      <c r="B8" s="174">
        <v>2</v>
      </c>
      <c r="C8" s="174">
        <v>2</v>
      </c>
      <c r="D8" s="107">
        <f>A8*B8*C8</f>
        <v>8</v>
      </c>
      <c r="E8" s="83" t="s">
        <v>63</v>
      </c>
      <c r="F8" s="3"/>
      <c r="G8" s="82">
        <f>D8/$D$10</f>
        <v>0.2</v>
      </c>
      <c r="H8" s="155">
        <f t="shared" si="0"/>
        <v>20</v>
      </c>
      <c r="I8" s="179">
        <v>0</v>
      </c>
    </row>
    <row r="9" spans="1:9" ht="12.75">
      <c r="A9" s="174">
        <v>2</v>
      </c>
      <c r="B9" s="174">
        <v>2</v>
      </c>
      <c r="C9" s="174">
        <v>2</v>
      </c>
      <c r="D9" s="107">
        <f>A9*B9*C9</f>
        <v>8</v>
      </c>
      <c r="E9" s="83" t="s">
        <v>64</v>
      </c>
      <c r="F9" s="3"/>
      <c r="G9" s="82">
        <v>0.2</v>
      </c>
      <c r="H9" s="155">
        <f t="shared" si="0"/>
        <v>20</v>
      </c>
      <c r="I9" s="179">
        <v>20</v>
      </c>
    </row>
    <row r="10" spans="1:9" ht="13.5" thickBot="1">
      <c r="A10" s="34"/>
      <c r="B10" s="34"/>
      <c r="C10" s="34"/>
      <c r="D10" s="45">
        <f>SUM(D5:D9)</f>
        <v>40</v>
      </c>
      <c r="E10" s="38"/>
      <c r="F10" s="3"/>
      <c r="G10" s="129"/>
      <c r="H10" s="25"/>
      <c r="I10" s="3"/>
    </row>
    <row r="11" spans="1:9" ht="13.5" thickBot="1">
      <c r="A11" s="34"/>
      <c r="B11" s="34"/>
      <c r="C11" s="34"/>
      <c r="D11" s="37"/>
      <c r="E11" s="42" t="s">
        <v>58</v>
      </c>
      <c r="F11" s="111">
        <f>'Ecodesign criteria Groups'!F29</f>
        <v>0.25</v>
      </c>
      <c r="G11" s="36"/>
      <c r="H11" s="161">
        <f>H2*F11</f>
        <v>2.4193548387096775</v>
      </c>
      <c r="I11" s="188">
        <f>SUM(I12:I13)*F11*$H$2/100</f>
        <v>2.4193548387096775</v>
      </c>
    </row>
    <row r="12" spans="1:9" ht="12.75">
      <c r="A12" s="174">
        <v>2</v>
      </c>
      <c r="B12" s="174">
        <v>2</v>
      </c>
      <c r="C12" s="174">
        <v>2</v>
      </c>
      <c r="D12" s="107">
        <f aca="true" t="shared" si="1" ref="D12:D25">A12*B12*C12</f>
        <v>8</v>
      </c>
      <c r="E12" s="83" t="s">
        <v>65</v>
      </c>
      <c r="F12" s="3"/>
      <c r="G12" s="82">
        <f>D12/$D$14</f>
        <v>0.5</v>
      </c>
      <c r="H12" s="162">
        <f t="shared" si="0"/>
        <v>50</v>
      </c>
      <c r="I12" s="163">
        <v>50</v>
      </c>
    </row>
    <row r="13" spans="1:9" ht="12.75">
      <c r="A13" s="174">
        <v>2</v>
      </c>
      <c r="B13" s="174">
        <v>2</v>
      </c>
      <c r="C13" s="174">
        <v>2</v>
      </c>
      <c r="D13" s="107">
        <f t="shared" si="1"/>
        <v>8</v>
      </c>
      <c r="E13" s="83" t="s">
        <v>66</v>
      </c>
      <c r="F13" s="3"/>
      <c r="G13" s="82">
        <v>0.5</v>
      </c>
      <c r="H13" s="155">
        <f t="shared" si="0"/>
        <v>50</v>
      </c>
      <c r="I13" s="163">
        <v>50</v>
      </c>
    </row>
    <row r="14" spans="1:9" ht="13.5" thickBot="1">
      <c r="A14" s="34"/>
      <c r="B14" s="34"/>
      <c r="C14" s="34"/>
      <c r="D14" s="45">
        <f>SUM(D12:D13)</f>
        <v>16</v>
      </c>
      <c r="E14" s="43"/>
      <c r="F14" s="3"/>
      <c r="G14" s="129"/>
      <c r="H14" s="108"/>
      <c r="I14" s="34"/>
    </row>
    <row r="15" spans="1:9" ht="13.5" thickBot="1">
      <c r="A15" s="34"/>
      <c r="B15" s="34"/>
      <c r="C15" s="34"/>
      <c r="D15" s="37"/>
      <c r="E15" s="42" t="s">
        <v>59</v>
      </c>
      <c r="F15" s="111">
        <f>'Ecodesign criteria Groups'!F30</f>
        <v>0.25</v>
      </c>
      <c r="G15" s="36"/>
      <c r="H15" s="161">
        <f>H2*F15</f>
        <v>2.4193548387096775</v>
      </c>
      <c r="I15" s="188">
        <f>SUM(I16:I18)*F15*$H$2/100</f>
        <v>2.395161290322581</v>
      </c>
    </row>
    <row r="16" spans="1:9" ht="12.75">
      <c r="A16" s="174">
        <v>2</v>
      </c>
      <c r="B16" s="174">
        <v>2</v>
      </c>
      <c r="C16" s="174">
        <v>2</v>
      </c>
      <c r="D16" s="107">
        <f t="shared" si="1"/>
        <v>8</v>
      </c>
      <c r="E16" s="83" t="s">
        <v>67</v>
      </c>
      <c r="F16" s="3"/>
      <c r="G16" s="82">
        <f>D16/$D$19</f>
        <v>0.3333333333333333</v>
      </c>
      <c r="H16" s="162">
        <f t="shared" si="0"/>
        <v>33.33333333333333</v>
      </c>
      <c r="I16" s="163">
        <v>33</v>
      </c>
    </row>
    <row r="17" spans="1:9" ht="12.75">
      <c r="A17" s="174">
        <v>2</v>
      </c>
      <c r="B17" s="174">
        <v>2</v>
      </c>
      <c r="C17" s="174">
        <v>2</v>
      </c>
      <c r="D17" s="107">
        <f t="shared" si="1"/>
        <v>8</v>
      </c>
      <c r="E17" s="83" t="s">
        <v>68</v>
      </c>
      <c r="F17" s="3"/>
      <c r="G17" s="82">
        <f>D17/$D$19</f>
        <v>0.3333333333333333</v>
      </c>
      <c r="H17" s="155">
        <f t="shared" si="0"/>
        <v>33.33333333333333</v>
      </c>
      <c r="I17" s="179">
        <v>33</v>
      </c>
    </row>
    <row r="18" spans="1:9" ht="12.75">
      <c r="A18" s="174">
        <v>2</v>
      </c>
      <c r="B18" s="174">
        <v>2</v>
      </c>
      <c r="C18" s="174">
        <v>2</v>
      </c>
      <c r="D18" s="107">
        <f t="shared" si="1"/>
        <v>8</v>
      </c>
      <c r="E18" s="83" t="s">
        <v>163</v>
      </c>
      <c r="F18" s="3"/>
      <c r="G18" s="82">
        <f>D18/$D$19</f>
        <v>0.3333333333333333</v>
      </c>
      <c r="H18" s="155">
        <f t="shared" si="0"/>
        <v>33.33333333333333</v>
      </c>
      <c r="I18" s="179">
        <v>33</v>
      </c>
    </row>
    <row r="19" spans="1:9" ht="13.5" thickBot="1">
      <c r="A19" s="34"/>
      <c r="B19" s="34"/>
      <c r="C19" s="34"/>
      <c r="D19" s="45">
        <f>SUM(D16:D18)</f>
        <v>24</v>
      </c>
      <c r="E19" s="38"/>
      <c r="F19" s="3"/>
      <c r="G19" s="129"/>
      <c r="H19" s="25"/>
      <c r="I19" s="49"/>
    </row>
    <row r="20" spans="1:9" ht="13.5" thickBot="1">
      <c r="A20" s="34"/>
      <c r="B20" s="34"/>
      <c r="C20" s="34"/>
      <c r="D20" s="37"/>
      <c r="E20" s="42" t="s">
        <v>60</v>
      </c>
      <c r="F20" s="111">
        <f>'Ecodesign criteria Groups'!F31</f>
        <v>0.25</v>
      </c>
      <c r="G20" s="36"/>
      <c r="H20" s="161">
        <f>H2*F20</f>
        <v>2.4193548387096775</v>
      </c>
      <c r="I20" s="188">
        <f>SUM(I21:I25)*F20*$H$2/100</f>
        <v>1.935483870967742</v>
      </c>
    </row>
    <row r="21" spans="1:9" ht="12.75">
      <c r="A21" s="174">
        <v>2</v>
      </c>
      <c r="B21" s="174">
        <v>2</v>
      </c>
      <c r="C21" s="174">
        <v>2</v>
      </c>
      <c r="D21" s="107">
        <f t="shared" si="1"/>
        <v>8</v>
      </c>
      <c r="E21" s="83" t="s">
        <v>154</v>
      </c>
      <c r="F21" s="3"/>
      <c r="G21" s="82">
        <f>D21/$D$26</f>
        <v>0.2</v>
      </c>
      <c r="H21" s="162">
        <f t="shared" si="0"/>
        <v>20</v>
      </c>
      <c r="I21" s="163">
        <v>20</v>
      </c>
    </row>
    <row r="22" spans="1:9" ht="12.75">
      <c r="A22" s="174">
        <v>2</v>
      </c>
      <c r="B22" s="174">
        <v>2</v>
      </c>
      <c r="C22" s="174">
        <v>2</v>
      </c>
      <c r="D22" s="107">
        <f t="shared" si="1"/>
        <v>8</v>
      </c>
      <c r="E22" s="83" t="s">
        <v>70</v>
      </c>
      <c r="F22" s="3"/>
      <c r="G22" s="82">
        <f>D22/$D$26</f>
        <v>0.2</v>
      </c>
      <c r="H22" s="155">
        <f t="shared" si="0"/>
        <v>20</v>
      </c>
      <c r="I22" s="179">
        <v>20</v>
      </c>
    </row>
    <row r="23" spans="1:9" ht="12.75">
      <c r="A23" s="174">
        <v>2</v>
      </c>
      <c r="B23" s="174">
        <v>2</v>
      </c>
      <c r="C23" s="174">
        <v>2</v>
      </c>
      <c r="D23" s="107">
        <f t="shared" si="1"/>
        <v>8</v>
      </c>
      <c r="E23" s="83" t="s">
        <v>71</v>
      </c>
      <c r="F23" s="3"/>
      <c r="G23" s="82">
        <f>D23/$D$26</f>
        <v>0.2</v>
      </c>
      <c r="H23" s="155">
        <f t="shared" si="0"/>
        <v>20</v>
      </c>
      <c r="I23" s="179">
        <v>0</v>
      </c>
    </row>
    <row r="24" spans="1:9" ht="12.75">
      <c r="A24" s="174">
        <v>2</v>
      </c>
      <c r="B24" s="174">
        <v>2</v>
      </c>
      <c r="C24" s="174">
        <v>2</v>
      </c>
      <c r="D24" s="107">
        <f t="shared" si="1"/>
        <v>8</v>
      </c>
      <c r="E24" s="83" t="s">
        <v>104</v>
      </c>
      <c r="F24" s="3"/>
      <c r="G24" s="82">
        <f>D24/$D$26</f>
        <v>0.2</v>
      </c>
      <c r="H24" s="155">
        <f t="shared" si="0"/>
        <v>20</v>
      </c>
      <c r="I24" s="179">
        <v>20</v>
      </c>
    </row>
    <row r="25" spans="1:9" ht="12.75">
      <c r="A25" s="174">
        <v>2</v>
      </c>
      <c r="B25" s="174">
        <v>2</v>
      </c>
      <c r="C25" s="174">
        <v>2</v>
      </c>
      <c r="D25" s="107">
        <f t="shared" si="1"/>
        <v>8</v>
      </c>
      <c r="E25" s="83" t="s">
        <v>69</v>
      </c>
      <c r="F25" s="3"/>
      <c r="G25" s="82">
        <f>D25/$D$26</f>
        <v>0.2</v>
      </c>
      <c r="H25" s="155">
        <f t="shared" si="0"/>
        <v>20</v>
      </c>
      <c r="I25" s="179">
        <v>20</v>
      </c>
    </row>
    <row r="26" spans="1:8" ht="12.75">
      <c r="A26" s="44"/>
      <c r="B26" s="44"/>
      <c r="C26" s="44"/>
      <c r="D26" s="110">
        <f>SUM(D21:D25)</f>
        <v>40</v>
      </c>
      <c r="G26" s="129"/>
      <c r="H26" s="109"/>
    </row>
    <row r="27" spans="1:6" ht="12.75">
      <c r="A27" s="44"/>
      <c r="B27" s="44"/>
      <c r="C27" s="44"/>
      <c r="F27" s="129"/>
    </row>
    <row r="28" spans="1:3" ht="12.75">
      <c r="A28" s="44"/>
      <c r="B28" s="44"/>
      <c r="C28" s="44"/>
    </row>
    <row r="29" spans="1:3" ht="12.75">
      <c r="A29" s="146">
        <v>1</v>
      </c>
      <c r="B29" s="44"/>
      <c r="C29" s="44"/>
    </row>
    <row r="30" spans="1:3" ht="12.75">
      <c r="A30" s="146">
        <v>2</v>
      </c>
      <c r="B30" s="44"/>
      <c r="C30" s="44"/>
    </row>
    <row r="31" ht="12.75">
      <c r="A31" s="100">
        <v>3</v>
      </c>
    </row>
  </sheetData>
  <sheetProtection password="C7FB" sheet="1" objects="1" scenarios="1" selectLockedCells="1"/>
  <dataValidations count="5">
    <dataValidation type="list" showInputMessage="1" showErrorMessage="1" promptTitle="Enter Spatial extent value" prompt="Global = 3&#10;National or Regional = 2&#10;Building or site = 1" errorTitle="Invalid value" error="Value must be 1, 2, or 3" sqref="A5:A9 A12:A13 A16:A18 A21:A25">
      <formula1>$A$29:$A$31</formula1>
    </dataValidation>
    <dataValidation type="list" allowBlank="1" showInputMessage="1" showErrorMessage="1" promptTitle="Enter Intensity value" prompt="Direct or Strong = 3&#10;Moderate = 2&#10;Indirect or weak = 1" errorTitle="Invalid value" error="Value must be 1,2 or 3" sqref="B5:B9 B12:B13 B16:B18 B21:B25">
      <formula1>$A$29:$A$31</formula1>
    </dataValidation>
    <dataValidation type="list" allowBlank="1" showInputMessage="1" showErrorMessage="1" promptTitle="Enter Duration value" prompt="&gt;50 yr = 3&#10;&gt;10 yr = 2&#10;&lt;10 yr = 1" errorTitle="Invalid value" error="Value must be 1,2 or 3" sqref="C5:C9 C12:C13 C16:C18 C21:C25">
      <formula1>$A$29:$A$31</formula1>
    </dataValidation>
    <dataValidation errorStyle="warning" type="whole" operator="lessThanOrEqual" allowBlank="1" showInputMessage="1" showErrorMessage="1" promptTitle="Credits aquired" prompt="&#10;Assign credits to criteria. &#10;&#10;Maximum available credits are shown in the previous column. " errorTitle="Wrong entry" error="Credits cannot exceed maximum available." sqref="I21:I25">
      <formula1>H21+0.5</formula1>
    </dataValidation>
    <dataValidation errorStyle="warning" type="whole" operator="lessThanOrEqual" allowBlank="1" showInputMessage="1" showErrorMessage="1" promptTitle="Credits aquired" prompt="&#10;Assign credits to criteria. &#10;&#10;Maximum available credits are shown in the previous column. " errorTitle="Wrong entry" error="Credits cannot exceed maximum available." sqref="I5:I9 I12:I13 I16:I18">
      <formula1>H5+0.5</formula1>
    </dataValidation>
  </dataValidation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7"/>
  <dimension ref="A1:H46"/>
  <sheetViews>
    <sheetView showGridLines="0" tabSelected="1" zoomScale="85" zoomScaleNormal="85" zoomScalePageLayoutView="0" workbookViewId="0" topLeftCell="A1">
      <selection activeCell="C5" sqref="C5"/>
    </sheetView>
  </sheetViews>
  <sheetFormatPr defaultColWidth="9.140625" defaultRowHeight="12.75"/>
  <cols>
    <col min="1" max="1" width="18.57421875" style="0" customWidth="1"/>
    <col min="2" max="2" width="110.57421875" style="0" customWidth="1"/>
    <col min="4" max="4" width="9.140625" style="116" customWidth="1"/>
    <col min="6" max="6" width="9.140625" style="116" customWidth="1"/>
  </cols>
  <sheetData>
    <row r="1" spans="1:6" ht="132" customHeight="1" thickBot="1">
      <c r="A1" s="132"/>
      <c r="B1" s="118" t="s">
        <v>95</v>
      </c>
      <c r="C1" s="119" t="s">
        <v>82</v>
      </c>
      <c r="D1" s="120" t="s">
        <v>77</v>
      </c>
      <c r="E1" s="197" t="s">
        <v>78</v>
      </c>
      <c r="F1" s="198" t="s">
        <v>136</v>
      </c>
    </row>
    <row r="2" ht="13.5" thickBot="1"/>
    <row r="3" spans="1:6" ht="29.25" customHeight="1" thickBot="1" thickTop="1">
      <c r="A3" s="125"/>
      <c r="B3" s="135" t="s">
        <v>117</v>
      </c>
      <c r="E3" s="196">
        <f>E5+E12+E19+E26+E33</f>
        <v>100</v>
      </c>
      <c r="F3" s="196">
        <f>F5+F12+F19+F26+F33</f>
        <v>89.5</v>
      </c>
    </row>
    <row r="4" ht="14.25" thickBot="1" thickTop="1">
      <c r="A4" s="134"/>
    </row>
    <row r="5" spans="2:6" ht="13.5" thickBot="1">
      <c r="B5" s="145" t="s">
        <v>118</v>
      </c>
      <c r="C5" s="189">
        <v>0.2</v>
      </c>
      <c r="E5" s="193">
        <f>C5*100</f>
        <v>20</v>
      </c>
      <c r="F5" s="199">
        <f>SUM(F6:F10)*C5</f>
        <v>20</v>
      </c>
    </row>
    <row r="6" spans="2:6" ht="12.75">
      <c r="B6" s="137" t="s">
        <v>129</v>
      </c>
      <c r="D6" s="190">
        <v>0.2</v>
      </c>
      <c r="E6" s="195">
        <f>100*D6</f>
        <v>20</v>
      </c>
      <c r="F6" s="192">
        <v>20</v>
      </c>
    </row>
    <row r="7" spans="2:6" ht="12.75">
      <c r="B7" s="137" t="s">
        <v>119</v>
      </c>
      <c r="D7" s="190">
        <v>0.2</v>
      </c>
      <c r="E7" s="195">
        <f>100*D7</f>
        <v>20</v>
      </c>
      <c r="F7" s="192">
        <v>20</v>
      </c>
    </row>
    <row r="8" spans="2:6" ht="12.75">
      <c r="B8" s="137" t="s">
        <v>120</v>
      </c>
      <c r="D8" s="190">
        <v>0.2</v>
      </c>
      <c r="E8" s="195">
        <f>100*D8</f>
        <v>20</v>
      </c>
      <c r="F8" s="192">
        <v>20</v>
      </c>
    </row>
    <row r="9" spans="2:6" ht="12.75">
      <c r="B9" s="137" t="s">
        <v>121</v>
      </c>
      <c r="D9" s="190">
        <v>0.2</v>
      </c>
      <c r="E9" s="195">
        <f>100*D9</f>
        <v>20</v>
      </c>
      <c r="F9" s="192">
        <v>20</v>
      </c>
    </row>
    <row r="10" spans="2:6" ht="13.5" thickBot="1">
      <c r="B10" s="138" t="s">
        <v>122</v>
      </c>
      <c r="D10" s="190">
        <v>0.2</v>
      </c>
      <c r="E10" s="195">
        <f>100*D10</f>
        <v>20</v>
      </c>
      <c r="F10" s="192">
        <v>20</v>
      </c>
    </row>
    <row r="11" spans="1:5" ht="13.5" thickBot="1">
      <c r="A11" s="133"/>
      <c r="D11" s="129">
        <f>IF(SUM(D6:D10)&lt;&gt;100%,"Error. Sum of Criteria percentages is not equal to 100%","")</f>
      </c>
      <c r="E11" s="2"/>
    </row>
    <row r="12" spans="2:6" ht="13.5" thickBot="1">
      <c r="B12" s="145" t="s">
        <v>123</v>
      </c>
      <c r="C12" s="189">
        <v>0.2</v>
      </c>
      <c r="E12" s="193">
        <f>C12*100</f>
        <v>20</v>
      </c>
      <c r="F12" s="199">
        <f>SUM(F13:F17)*C12</f>
        <v>14</v>
      </c>
    </row>
    <row r="13" spans="2:6" ht="12.75">
      <c r="B13" s="137" t="s">
        <v>130</v>
      </c>
      <c r="D13" s="190">
        <v>0.2</v>
      </c>
      <c r="E13" s="194">
        <f>100*D13</f>
        <v>20</v>
      </c>
      <c r="F13" s="192">
        <v>20</v>
      </c>
    </row>
    <row r="14" spans="2:6" ht="12.75">
      <c r="B14" s="137" t="s">
        <v>131</v>
      </c>
      <c r="D14" s="190">
        <v>0.2</v>
      </c>
      <c r="E14" s="194">
        <f>100*D14</f>
        <v>20</v>
      </c>
      <c r="F14" s="192">
        <v>0</v>
      </c>
    </row>
    <row r="15" spans="2:6" ht="12.75">
      <c r="B15" s="137" t="s">
        <v>155</v>
      </c>
      <c r="D15" s="190">
        <v>0.2</v>
      </c>
      <c r="E15" s="194">
        <f>100*D15</f>
        <v>20</v>
      </c>
      <c r="F15" s="192">
        <v>20</v>
      </c>
    </row>
    <row r="16" spans="2:6" ht="12.75">
      <c r="B16" s="137" t="s">
        <v>124</v>
      </c>
      <c r="D16" s="190">
        <v>0.2</v>
      </c>
      <c r="E16" s="194">
        <f>100*D16</f>
        <v>20</v>
      </c>
      <c r="F16" s="192">
        <v>10</v>
      </c>
    </row>
    <row r="17" spans="2:6" ht="13.5" thickBot="1">
      <c r="B17" s="138" t="s">
        <v>162</v>
      </c>
      <c r="D17" s="190">
        <v>0.2</v>
      </c>
      <c r="E17" s="194">
        <f>100*D17</f>
        <v>20</v>
      </c>
      <c r="F17" s="192">
        <v>20</v>
      </c>
    </row>
    <row r="18" spans="1:5" ht="13.5" thickBot="1">
      <c r="A18" s="133"/>
      <c r="B18" s="51"/>
      <c r="D18" s="129">
        <f>IF(SUM(D13:D17)&lt;&gt;100%,"Error. Sum of Criteria percentages is not equal to 100%","")</f>
      </c>
      <c r="E18" s="2"/>
    </row>
    <row r="19" spans="2:6" ht="13.5" thickBot="1">
      <c r="B19" s="145" t="s">
        <v>125</v>
      </c>
      <c r="C19" s="189">
        <v>0.15</v>
      </c>
      <c r="E19" s="193">
        <f>C19*100</f>
        <v>15</v>
      </c>
      <c r="F19" s="199">
        <f>SUM(F20:F24)*C19</f>
        <v>10.5</v>
      </c>
    </row>
    <row r="20" spans="2:6" ht="12.75">
      <c r="B20" s="137" t="s">
        <v>140</v>
      </c>
      <c r="D20" s="190">
        <v>0.2</v>
      </c>
      <c r="E20" s="194">
        <f>100*D20</f>
        <v>20</v>
      </c>
      <c r="F20" s="192">
        <v>20</v>
      </c>
    </row>
    <row r="21" spans="2:6" ht="12.75">
      <c r="B21" s="139" t="s">
        <v>139</v>
      </c>
      <c r="D21" s="190">
        <v>0.2</v>
      </c>
      <c r="E21" s="194">
        <f>100*D21</f>
        <v>20</v>
      </c>
      <c r="F21" s="192">
        <v>10</v>
      </c>
    </row>
    <row r="22" spans="2:6" ht="12.75">
      <c r="B22" s="137" t="s">
        <v>156</v>
      </c>
      <c r="D22" s="190">
        <v>0.2</v>
      </c>
      <c r="E22" s="194">
        <f>100*D22</f>
        <v>20</v>
      </c>
      <c r="F22" s="192">
        <v>10</v>
      </c>
    </row>
    <row r="23" spans="2:6" ht="12.75">
      <c r="B23" s="140" t="s">
        <v>157</v>
      </c>
      <c r="D23" s="190">
        <v>0.2</v>
      </c>
      <c r="E23" s="194">
        <f>100*D23</f>
        <v>20</v>
      </c>
      <c r="F23" s="192">
        <v>10</v>
      </c>
    </row>
    <row r="24" spans="2:6" ht="13.5" thickBot="1">
      <c r="B24" s="138" t="s">
        <v>141</v>
      </c>
      <c r="D24" s="190">
        <v>0.2</v>
      </c>
      <c r="E24" s="194">
        <f>100*D24</f>
        <v>20</v>
      </c>
      <c r="F24" s="192">
        <v>20</v>
      </c>
    </row>
    <row r="25" spans="1:5" ht="13.5" thickBot="1">
      <c r="A25" s="133"/>
      <c r="B25" s="114"/>
      <c r="D25" s="129">
        <f>IF(SUM(D20:D24)&lt;&gt;100%,"Error. Sum of Criteria percentages is not equal to 100%","")</f>
      </c>
      <c r="E25" s="2"/>
    </row>
    <row r="26" spans="2:6" ht="13.5" thickBot="1">
      <c r="B26" s="145" t="s">
        <v>138</v>
      </c>
      <c r="C26" s="189">
        <v>0.25</v>
      </c>
      <c r="E26" s="193">
        <f>C26*100</f>
        <v>25</v>
      </c>
      <c r="F26" s="199">
        <f>SUM(F27:F31)*C26</f>
        <v>25</v>
      </c>
    </row>
    <row r="27" spans="2:6" ht="12.75">
      <c r="B27" s="137" t="s">
        <v>135</v>
      </c>
      <c r="D27" s="190">
        <v>0.2</v>
      </c>
      <c r="E27" s="194">
        <f>D27*100</f>
        <v>20</v>
      </c>
      <c r="F27" s="192">
        <v>20</v>
      </c>
    </row>
    <row r="28" spans="2:6" ht="12.75">
      <c r="B28" s="137" t="s">
        <v>126</v>
      </c>
      <c r="D28" s="190">
        <v>0.2</v>
      </c>
      <c r="E28" s="194">
        <f>D28*100</f>
        <v>20</v>
      </c>
      <c r="F28" s="192">
        <v>20</v>
      </c>
    </row>
    <row r="29" spans="2:6" ht="12.75">
      <c r="B29" s="139" t="s">
        <v>127</v>
      </c>
      <c r="D29" s="190">
        <v>0.2</v>
      </c>
      <c r="E29" s="194">
        <f>D29*100</f>
        <v>20</v>
      </c>
      <c r="F29" s="192">
        <v>20</v>
      </c>
    </row>
    <row r="30" spans="2:6" ht="12.75">
      <c r="B30" s="137" t="s">
        <v>134</v>
      </c>
      <c r="D30" s="190">
        <v>0.2</v>
      </c>
      <c r="E30" s="194">
        <v>20</v>
      </c>
      <c r="F30" s="192">
        <v>20</v>
      </c>
    </row>
    <row r="31" spans="2:6" s="115" customFormat="1" ht="13.5" customHeight="1" thickBot="1">
      <c r="B31" s="141" t="s">
        <v>158</v>
      </c>
      <c r="D31" s="191">
        <v>0.2</v>
      </c>
      <c r="E31" s="194">
        <f>D31*100</f>
        <v>20</v>
      </c>
      <c r="F31" s="192">
        <v>20</v>
      </c>
    </row>
    <row r="32" spans="1:5" ht="13.5" thickBot="1">
      <c r="A32" s="133"/>
      <c r="D32" s="129">
        <f>IF(SUM(D27:D31)&lt;&gt;100%,"Error. Sum of Criteria percentages is not equal to 100%","")</f>
      </c>
      <c r="E32" s="2"/>
    </row>
    <row r="33" spans="2:6" ht="13.5" thickBot="1">
      <c r="B33" s="145" t="s">
        <v>128</v>
      </c>
      <c r="C33" s="189">
        <v>0.2</v>
      </c>
      <c r="D33" s="117"/>
      <c r="E33" s="193">
        <f>C33*100</f>
        <v>20</v>
      </c>
      <c r="F33" s="199">
        <f>SUM(F34:F38)*C33</f>
        <v>20</v>
      </c>
    </row>
    <row r="34" spans="2:6" ht="12.75">
      <c r="B34" s="137" t="s">
        <v>142</v>
      </c>
      <c r="D34" s="190">
        <v>0.2</v>
      </c>
      <c r="E34" s="194">
        <f>D34*100</f>
        <v>20</v>
      </c>
      <c r="F34" s="192">
        <v>20</v>
      </c>
    </row>
    <row r="35" spans="2:6" ht="12.75">
      <c r="B35" s="137" t="s">
        <v>159</v>
      </c>
      <c r="D35" s="190">
        <v>0.2</v>
      </c>
      <c r="E35" s="194">
        <f>D35*100</f>
        <v>20</v>
      </c>
      <c r="F35" s="192">
        <v>20</v>
      </c>
    </row>
    <row r="36" spans="2:6" ht="12.75">
      <c r="B36" s="137" t="s">
        <v>160</v>
      </c>
      <c r="D36" s="190">
        <v>0.2</v>
      </c>
      <c r="E36" s="194">
        <f>D36*100</f>
        <v>20</v>
      </c>
      <c r="F36" s="192">
        <v>20</v>
      </c>
    </row>
    <row r="37" spans="2:6" ht="12.75">
      <c r="B37" s="137" t="s">
        <v>161</v>
      </c>
      <c r="D37" s="190">
        <v>0.2</v>
      </c>
      <c r="E37" s="194">
        <f>D37*100</f>
        <v>20</v>
      </c>
      <c r="F37" s="192">
        <v>20</v>
      </c>
    </row>
    <row r="38" spans="1:6" ht="13.5" thickBot="1">
      <c r="A38" s="136"/>
      <c r="B38" s="142" t="s">
        <v>143</v>
      </c>
      <c r="D38" s="190">
        <v>0.2</v>
      </c>
      <c r="E38" s="194">
        <f>D38*100</f>
        <v>20</v>
      </c>
      <c r="F38" s="192">
        <v>20</v>
      </c>
    </row>
    <row r="39" spans="3:4" ht="12.75">
      <c r="C39" s="128"/>
      <c r="D39" s="129">
        <f>IF(SUM(D34:D38)&lt;&gt;100%,"Error. Sum of Criteria percentages is not equal to 100%","")</f>
      </c>
    </row>
    <row r="40" spans="2:8" ht="12.75">
      <c r="B40" s="130">
        <f>IF((C5+C12+C19+C26+C33)&lt;&gt;100%,"Error. Sum of Sub-Groups percentages is not equal to 100%","")</f>
      </c>
      <c r="D40" s="124"/>
      <c r="E40" s="125"/>
      <c r="F40" s="124"/>
      <c r="G40" s="125"/>
      <c r="H40" s="125"/>
    </row>
    <row r="46" ht="12.75">
      <c r="B46" s="144"/>
    </row>
  </sheetData>
  <sheetProtection password="C7FB" sheet="1" objects="1" scenarios="1" selectLockedCells="1"/>
  <dataValidations count="3">
    <dataValidation allowBlank="1" showInputMessage="1" showErrorMessage="1" promptTitle="Participation percentage" prompt="&#10;Define the participation level of the criteria group. &#10;&#10;Value can vary between 0-100%. " sqref="C5 C12 C19 C26 C33"/>
    <dataValidation errorStyle="warning" allowBlank="1" showInputMessage="1" showErrorMessage="1" promptTitle="Criteria weight" prompt="&#10;Assign weight (%) to criteria. " errorTitle="Wrong entry" error="Weight cannot exceed 100%" sqref="D6:D10 D13:D17 D20:D24 D27:D31 D34:D38"/>
    <dataValidation errorStyle="warning" type="whole" operator="lessThanOrEqual" allowBlank="1" showInputMessage="1" showErrorMessage="1" promptTitle="Credits aquired" prompt="&#10;Assign credits to criteria. &#10;&#10;Maximum available credits are shown in the previous column. " errorTitle="Wrong entry" error="Credits cannot exceed maximum available. " sqref="F6:F10 F13:F17 F20:F24 F27:F31 F34:F38">
      <formula1>E6</formula1>
    </dataValidation>
  </dataValidations>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8"/>
  <dimension ref="M2:P37"/>
  <sheetViews>
    <sheetView showGridLines="0" zoomScalePageLayoutView="0" workbookViewId="0" topLeftCell="A1">
      <selection activeCell="M2" sqref="M2"/>
    </sheetView>
  </sheetViews>
  <sheetFormatPr defaultColWidth="9.140625" defaultRowHeight="12.75"/>
  <cols>
    <col min="13" max="13" width="35.8515625" style="0" customWidth="1"/>
    <col min="14" max="14" width="14.57421875" style="0" customWidth="1"/>
    <col min="15" max="15" width="15.28125" style="0" customWidth="1"/>
  </cols>
  <sheetData>
    <row r="1" ht="13.5" thickBot="1"/>
    <row r="2" spans="13:15" ht="13.5" thickBot="1">
      <c r="M2" s="7" t="s">
        <v>93</v>
      </c>
      <c r="N2" s="11" t="s">
        <v>94</v>
      </c>
      <c r="O2" s="12" t="s">
        <v>79</v>
      </c>
    </row>
    <row r="3" spans="13:15" ht="12.75">
      <c r="M3" s="4" t="str">
        <f>'Ecodesign criteria Groups'!$E$4</f>
        <v>Land Use &amp; Siting  </v>
      </c>
      <c r="N3" s="5">
        <f>'Land Use &amp; Siting'!$H$2</f>
        <v>12.903225806451612</v>
      </c>
      <c r="O3" s="6">
        <f>'Land Use &amp; Siting'!$I$2</f>
        <v>9.29032258064516</v>
      </c>
    </row>
    <row r="4" spans="13:16" ht="12.75">
      <c r="M4" s="4" t="str">
        <f>'Ecodesign criteria Groups'!$E$5</f>
        <v>Energy &amp; Atmospheric pollution</v>
      </c>
      <c r="N4" s="5">
        <f>'Energy &amp; Atmospheric Pollution'!$H$2</f>
        <v>43.54838709677419</v>
      </c>
      <c r="O4" s="6">
        <f>'Energy &amp; Atmospheric Pollution'!$I$2</f>
        <v>43.42209677419355</v>
      </c>
      <c r="P4" s="2"/>
    </row>
    <row r="5" spans="13:16" ht="12.75">
      <c r="M5" s="4" t="str">
        <f>'Ecodesign criteria Groups'!$E$15</f>
        <v>Health &amp; Safety</v>
      </c>
      <c r="N5" s="5">
        <f>'Health &amp; Safety'!$H$2</f>
        <v>14.516129032258066</v>
      </c>
      <c r="O5" s="6">
        <f>'Health &amp; Safety'!$I$2</f>
        <v>7.693548387096776</v>
      </c>
      <c r="P5" s="2"/>
    </row>
    <row r="6" spans="13:16" ht="12.75">
      <c r="M6" s="4" t="str">
        <f>'Ecodesign criteria Groups'!$E$19</f>
        <v>Material Resource Efficiency</v>
      </c>
      <c r="N6" s="5">
        <f>'Material Resource Efficiency'!$H$2</f>
        <v>19.35483870967742</v>
      </c>
      <c r="O6" s="6">
        <f>'Material Resource Efficiency'!$I$2</f>
        <v>14.945806451612905</v>
      </c>
      <c r="P6" s="2"/>
    </row>
    <row r="7" spans="13:16" ht="13.5" thickBot="1">
      <c r="M7" s="8" t="str">
        <f>'Ecodesign criteria Groups'!$E$27</f>
        <v>Water Conservation</v>
      </c>
      <c r="N7" s="9">
        <f>'Water Conservation'!$H$2</f>
        <v>9.67741935483871</v>
      </c>
      <c r="O7" s="10">
        <f>'Water Conservation'!$I$2</f>
        <v>7.717741935483872</v>
      </c>
      <c r="P7" s="2"/>
    </row>
    <row r="8" spans="13:16" ht="13.5" thickBot="1">
      <c r="M8" s="7" t="s">
        <v>117</v>
      </c>
      <c r="N8" s="121">
        <f>'Economic Performance'!$E$3</f>
        <v>100</v>
      </c>
      <c r="O8" s="122">
        <f>'Economic Performance'!$F$3</f>
        <v>89.5</v>
      </c>
      <c r="P8" s="2"/>
    </row>
    <row r="9" spans="13:16" ht="12.75">
      <c r="M9" s="2"/>
      <c r="O9" s="2"/>
      <c r="P9" s="2"/>
    </row>
    <row r="10" spans="13:16" ht="12.75">
      <c r="M10" s="2"/>
      <c r="O10" s="2"/>
      <c r="P10" s="2"/>
    </row>
    <row r="25" ht="12.75">
      <c r="N25" s="114" t="s">
        <v>133</v>
      </c>
    </row>
    <row r="29" spans="13:15" ht="12.75">
      <c r="M29" s="123" t="s">
        <v>132</v>
      </c>
      <c r="O29" s="2"/>
    </row>
    <row r="30" spans="13:15" ht="13.5" thickBot="1">
      <c r="M30" s="2"/>
      <c r="O30" s="2"/>
    </row>
    <row r="31" spans="13:16" ht="13.5" thickBot="1">
      <c r="M31" s="7" t="s">
        <v>93</v>
      </c>
      <c r="N31" s="11" t="s">
        <v>94</v>
      </c>
      <c r="O31" s="12" t="s">
        <v>79</v>
      </c>
      <c r="P31" s="2"/>
    </row>
    <row r="32" spans="13:16" ht="12.75">
      <c r="M32" s="4" t="str">
        <f>'Ecodesign criteria Groups'!$E$4</f>
        <v>Land Use &amp; Siting  </v>
      </c>
      <c r="N32" s="5">
        <v>100</v>
      </c>
      <c r="O32" s="6">
        <f>'Land Use &amp; Siting'!$I$2/$N$3*100</f>
        <v>72</v>
      </c>
      <c r="P32" s="2"/>
    </row>
    <row r="33" spans="13:15" ht="12.75">
      <c r="M33" s="4" t="str">
        <f>'Ecodesign criteria Groups'!$E$5</f>
        <v>Energy &amp; Atmospheric pollution</v>
      </c>
      <c r="N33" s="5">
        <v>100</v>
      </c>
      <c r="O33" s="6">
        <f>'Energy &amp; Atmospheric Pollution'!$I$2/$N$4*100</f>
        <v>99.71</v>
      </c>
    </row>
    <row r="34" spans="13:15" ht="12.75">
      <c r="M34" s="4" t="str">
        <f>'Ecodesign criteria Groups'!$E$15</f>
        <v>Health &amp; Safety</v>
      </c>
      <c r="N34" s="5">
        <v>100</v>
      </c>
      <c r="O34" s="6">
        <f>'Health &amp; Safety'!$I$2/$N$5*100</f>
        <v>53</v>
      </c>
    </row>
    <row r="35" spans="13:15" ht="12.75">
      <c r="M35" s="4" t="str">
        <f>'Ecodesign criteria Groups'!$E$19</f>
        <v>Material Resource Efficiency</v>
      </c>
      <c r="N35" s="5">
        <v>100</v>
      </c>
      <c r="O35" s="6">
        <f>'Material Resource Efficiency'!$I$2/$N$6*100</f>
        <v>77.22</v>
      </c>
    </row>
    <row r="36" spans="13:15" ht="13.5" thickBot="1">
      <c r="M36" s="8" t="str">
        <f>'Ecodesign criteria Groups'!$E$27</f>
        <v>Water Conservation</v>
      </c>
      <c r="N36" s="9">
        <v>100</v>
      </c>
      <c r="O36" s="6">
        <f>'Water Conservation'!$I$2/$N$7*100</f>
        <v>79.75000000000001</v>
      </c>
    </row>
    <row r="37" spans="13:15" ht="13.5" thickBot="1">
      <c r="M37" s="7" t="s">
        <v>117</v>
      </c>
      <c r="N37" s="121">
        <f>'Economic Performance'!$E$3</f>
        <v>100</v>
      </c>
      <c r="O37" s="122">
        <f>'Economic Performance'!$F$3</f>
        <v>89.5</v>
      </c>
    </row>
  </sheetData>
  <sheetProtection password="C7FB" sheet="1" objects="1" scenarios="1" select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Xydis</dc:creator>
  <cp:keywords/>
  <dc:description/>
  <cp:lastModifiedBy>koroneos</cp:lastModifiedBy>
  <dcterms:created xsi:type="dcterms:W3CDTF">2006-11-29T15:45:02Z</dcterms:created>
  <dcterms:modified xsi:type="dcterms:W3CDTF">2008-01-23T15:08:57Z</dcterms:modified>
  <cp:category/>
  <cp:version/>
  <cp:contentType/>
  <cp:contentStatus/>
</cp:coreProperties>
</file>